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bical\Desktop\Domenii de activitate\Transparenta PLATI\"/>
    </mc:Choice>
  </mc:AlternateContent>
  <xr:revisionPtr revIDLastSave="0" documentId="13_ncr:1_{C485D5E4-27D9-4ADC-B77A-3FB9206E8A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NCA" sheetId="1" r:id="rId1"/>
    <sheet name="CASERIE" sheetId="2" r:id="rId2"/>
    <sheet name="DELEGATII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" i="3" l="1"/>
  <c r="C24" i="2" l="1"/>
  <c r="C35" i="2"/>
  <c r="L8" i="3"/>
  <c r="L6" i="3"/>
  <c r="C19" i="2" l="1"/>
  <c r="C10" i="1" l="1"/>
  <c r="C113" i="1" l="1"/>
  <c r="C102" i="1"/>
  <c r="C77" i="1"/>
  <c r="C75" i="1"/>
  <c r="C71" i="1"/>
  <c r="C66" i="1"/>
  <c r="C55" i="1"/>
  <c r="C52" i="1"/>
  <c r="C48" i="1"/>
  <c r="C43" i="1"/>
  <c r="C42" i="1"/>
  <c r="C34" i="1"/>
  <c r="C26" i="1"/>
  <c r="C132" i="1" l="1"/>
  <c r="C136" i="1"/>
  <c r="C11" i="1" l="1"/>
  <c r="C139" i="1" l="1"/>
  <c r="C37" i="2"/>
</calcChain>
</file>

<file path=xl/sharedStrings.xml><?xml version="1.0" encoding="utf-8"?>
<sst xmlns="http://schemas.openxmlformats.org/spreadsheetml/2006/main" count="337" uniqueCount="258">
  <si>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</si>
  <si>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</si>
  <si>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</si>
  <si>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</si>
  <si>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</si>
  <si>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</si>
  <si>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</si>
  <si>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</si>
  <si>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</si>
  <si>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</si>
  <si>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B</t>
  </si>
  <si>
    <t>MATERIALE</t>
  </si>
  <si>
    <t>ROMGAZ</t>
  </si>
  <si>
    <t>SIMBAC</t>
  </si>
  <si>
    <t>LA FANTANA</t>
  </si>
  <si>
    <t>TRANSGEX</t>
  </si>
  <si>
    <t>ALLIANTZ TIRIAC</t>
  </si>
  <si>
    <t>COMAT</t>
  </si>
  <si>
    <t>BETON</t>
  </si>
  <si>
    <t>EN.ELECTRICA</t>
  </si>
  <si>
    <t>TELEKOM</t>
  </si>
  <si>
    <t>TURISM FELIX</t>
  </si>
  <si>
    <t>LINDE GAZ</t>
  </si>
  <si>
    <t>TOP MOTOR</t>
  </si>
  <si>
    <t>TOTAL</t>
  </si>
  <si>
    <t>C</t>
  </si>
  <si>
    <t>PLATI AFERENTE INVESTITIILOR</t>
  </si>
  <si>
    <t>CAO</t>
  </si>
  <si>
    <t>TOTAL GENERAL</t>
  </si>
  <si>
    <t>Nr. Crt.</t>
  </si>
  <si>
    <t>D.</t>
  </si>
  <si>
    <t>CHELTUIELI DE PERSONAL PRIN CASA</t>
  </si>
  <si>
    <t>E.</t>
  </si>
  <si>
    <t>CHELTUIELI GOSPODARESTI</t>
  </si>
  <si>
    <t>F.</t>
  </si>
  <si>
    <t>ALTE CHELTUIELI PRIN CASA</t>
  </si>
  <si>
    <t>ABONAMENT OTL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</si>
  <si>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</si>
  <si>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</si>
  <si>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</si>
  <si>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</si>
  <si>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</si>
  <si>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</si>
  <si>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</si>
  <si>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</si>
  <si>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</si>
  <si>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</si>
  <si>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</si>
  <si>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</si>
  <si>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</si>
  <si>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</si>
  <si>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</si>
  <si>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ROMANIA</t>
  </si>
  <si>
    <t>SERVICIU</t>
  </si>
  <si>
    <t>BUCURESTI</t>
  </si>
  <si>
    <t>OPCOM</t>
  </si>
  <si>
    <t>PAYPOINT</t>
  </si>
  <si>
    <t>PAYZONE</t>
  </si>
  <si>
    <t>AVRIL</t>
  </si>
  <si>
    <t>ABONAMENT</t>
  </si>
  <si>
    <t>PIESE</t>
  </si>
  <si>
    <t>PARHAN</t>
  </si>
  <si>
    <t>SARE GEMA</t>
  </si>
  <si>
    <t>ANRE</t>
  </si>
  <si>
    <t>DGV</t>
  </si>
  <si>
    <t>LAPTE</t>
  </si>
  <si>
    <t>AVION</t>
  </si>
  <si>
    <t>RESTITUIRE GARANTIE DE BUNA EXECUTIE</t>
  </si>
  <si>
    <t>MONITORIZARE GPS</t>
  </si>
  <si>
    <t>MONITORIZARE FIRME</t>
  </si>
  <si>
    <t>VANCOL</t>
  </si>
  <si>
    <t>CARGO TRACK</t>
  </si>
  <si>
    <t>DAVAL</t>
  </si>
  <si>
    <t>RAM SECURITY SERVICE</t>
  </si>
  <si>
    <t>SERVICII PAZA</t>
  </si>
  <si>
    <t>PLATI PRIN BANCI</t>
  </si>
  <si>
    <t>NECULA STANEL IONEL</t>
  </si>
  <si>
    <t>DIRECTOR GENERAL</t>
  </si>
  <si>
    <t>DIRECTORIAT</t>
  </si>
  <si>
    <t>ABA CRISURI</t>
  </si>
  <si>
    <t>MEDICRIS</t>
  </si>
  <si>
    <t>CNTEE TRANSELECTRICA</t>
  </si>
  <si>
    <t>POSTA</t>
  </si>
  <si>
    <t>LUKOIL</t>
  </si>
  <si>
    <t>ELECTROCENTRALE</t>
  </si>
  <si>
    <t>COMBUSTIBIL</t>
  </si>
  <si>
    <t>DEZECHILIBRU NEGATIV</t>
  </si>
  <si>
    <t>IGNA CONSTRUCT</t>
  </si>
  <si>
    <t>BIHOR MEDIA</t>
  </si>
  <si>
    <t>EXPRES RETAIL</t>
  </si>
  <si>
    <t>REOSAL</t>
  </si>
  <si>
    <t>ASISTENTA TEHNICA</t>
  </si>
  <si>
    <t>NCH</t>
  </si>
  <si>
    <t>CHELTUIELI JURIDICE</t>
  </si>
  <si>
    <t>12-27.01.19</t>
  </si>
  <si>
    <t>CONSTRUCTII COPACEL</t>
  </si>
  <si>
    <t>DEZECHILIBRU LA NOTIFICARE</t>
  </si>
  <si>
    <t>PRESTARI SERVICII</t>
  </si>
  <si>
    <t>BALAST</t>
  </si>
  <si>
    <t>ECO BIHOR</t>
  </si>
  <si>
    <t>REAL EXPERT ADVERTISING</t>
  </si>
  <si>
    <t>ANALIZA ULEI</t>
  </si>
  <si>
    <t>DESEURI MENAJERE</t>
  </si>
  <si>
    <t>TIRIAC AUTO</t>
  </si>
  <si>
    <t>CORESPONDENTA INTERNA</t>
  </si>
  <si>
    <t>CONTINENTAL HOTELS</t>
  </si>
  <si>
    <t>SITUATIA PLATILOR EFECTUATE PRIN BANCA IN LUNA MARTIE 2019</t>
  </si>
  <si>
    <t xml:space="preserve">PMO </t>
  </si>
  <si>
    <t>TAXA AVIZ DESFACERE PAVAJ</t>
  </si>
  <si>
    <t>RENTROP&amp;STRATON</t>
  </si>
  <si>
    <t>DOCUMENT IMAGING SYSTEM</t>
  </si>
  <si>
    <t>CIVIL ENGINEERING DESIGN</t>
  </si>
  <si>
    <t>UPC ROMANIA SA</t>
  </si>
  <si>
    <t xml:space="preserve">BUGETUL DE STAT </t>
  </si>
  <si>
    <t>INC-DTCI ICSI RM VALCEA</t>
  </si>
  <si>
    <t>OPCOM S.A</t>
  </si>
  <si>
    <t>GENERAL ELECTRIC INTERNAT.INC</t>
  </si>
  <si>
    <t xml:space="preserve">TERRAVERDE </t>
  </si>
  <si>
    <t>ETA 2U</t>
  </si>
  <si>
    <t>CDI DISTRIBUTION</t>
  </si>
  <si>
    <t>SERVICII DE ARHIVARE</t>
  </si>
  <si>
    <t>ASIG.ASISTENTA TEHNICA</t>
  </si>
  <si>
    <t>TRANSP.EN.ELECTRICA</t>
  </si>
  <si>
    <t>CONSUM ARI OCT.2018 CF ADRESA 1892/11.02.2018</t>
  </si>
  <si>
    <t>AMENDA CONTRAVENTIONALA MEDIU</t>
  </si>
  <si>
    <t>APA SUPR.,APA SUBTERAN,TRNSPORT APA</t>
  </si>
  <si>
    <t>ANALIZA GAZ NATURAL IANUARIE</t>
  </si>
  <si>
    <t>TARIF REGLEMENTAT PZU-FEBRUARIE</t>
  </si>
  <si>
    <t>MENTENANTA CENTRALA</t>
  </si>
  <si>
    <t>MANOPERA REPARATIE HP</t>
  </si>
  <si>
    <t>SARE TABLETE</t>
  </si>
  <si>
    <t>AVANS GAZ MARTIE 2019 CF.VG 31/2018</t>
  </si>
  <si>
    <t>SUNTEC</t>
  </si>
  <si>
    <t>TARIF REMIT FEB.2019</t>
  </si>
  <si>
    <t>LENNTECH</t>
  </si>
  <si>
    <t>APA, ABONAMENT</t>
  </si>
  <si>
    <t xml:space="preserve">CELULE EDI 3X </t>
  </si>
  <si>
    <t>CNCIR</t>
  </si>
  <si>
    <t>P7GE</t>
  </si>
  <si>
    <t>OVM</t>
  </si>
  <si>
    <t>GETICA 95</t>
  </si>
  <si>
    <t>GETICA 96</t>
  </si>
  <si>
    <t xml:space="preserve">EXPRES RETAIL </t>
  </si>
  <si>
    <t>RECHIZITE</t>
  </si>
  <si>
    <t>ANALIZE</t>
  </si>
  <si>
    <t>SPALARE CHIMICA</t>
  </si>
  <si>
    <t xml:space="preserve">EN.ELECTRICA </t>
  </si>
  <si>
    <t>AVANS GAZE NAT. MARTIE 2019 (OP 256)</t>
  </si>
  <si>
    <t>AVANS GAZE NAT. MARTIE 2019</t>
  </si>
  <si>
    <t>BRUM INTERPREST</t>
  </si>
  <si>
    <t>CMI ENVIRONMENT</t>
  </si>
  <si>
    <t>ENERPROJECT SA</t>
  </si>
  <si>
    <t>CURS RESURSE UMANE</t>
  </si>
  <si>
    <t>PRESTATII APA-CANAL</t>
  </si>
  <si>
    <t>MENTENANTA</t>
  </si>
  <si>
    <t>PFA LOGIGAN A. GHEORGHE</t>
  </si>
  <si>
    <t>INSP.JUD.PT.CONSTRUCTII</t>
  </si>
  <si>
    <t>MANOPRINTING</t>
  </si>
  <si>
    <t>DIF.DE PLATA A COTELOR LEGALE LA IJPC</t>
  </si>
  <si>
    <t>IMPRIMANTE</t>
  </si>
  <si>
    <t>RCA RATA 3</t>
  </si>
  <si>
    <t>DESEURI</t>
  </si>
  <si>
    <t>APA DE ADAOS</t>
  </si>
  <si>
    <t>COMISION FEB.2019</t>
  </si>
  <si>
    <t>TAXA TRANZACTIE FEB.2019</t>
  </si>
  <si>
    <t>LUCRARI DE REPARATII RET.SECUNDARE</t>
  </si>
  <si>
    <t>UPC</t>
  </si>
  <si>
    <t>SC PRO-COM BJ IMPEX</t>
  </si>
  <si>
    <t xml:space="preserve">SC BETA STAR </t>
  </si>
  <si>
    <t>SC TQ CONSULTANTA SI RECRUT.</t>
  </si>
  <si>
    <t>EASY HOST</t>
  </si>
  <si>
    <t>SOC. ELECTRICA FURNIZARE</t>
  </si>
  <si>
    <t>ALSTING TIMSERV</t>
  </si>
  <si>
    <t>COMPANY DATA</t>
  </si>
  <si>
    <t xml:space="preserve">ACTIV TRAINING NORMES </t>
  </si>
  <si>
    <t>ADMIN.FONDULUI PT MEDIU</t>
  </si>
  <si>
    <t>INTER SOFT</t>
  </si>
  <si>
    <t>ELEVATOR SERV</t>
  </si>
  <si>
    <t>CONSRED SRL</t>
  </si>
  <si>
    <t>OILOPROD IMPEX</t>
  </si>
  <si>
    <t>PUBLICARE ANUNT</t>
  </si>
  <si>
    <t>MANOPERA REPARATIE PIESE AUTO</t>
  </si>
  <si>
    <t>VERIF.RAPORT MONITORIZARE EGES</t>
  </si>
  <si>
    <t>FLOOR STICKER</t>
  </si>
  <si>
    <t>MENTENANTA PREVENTIVA INSTAL.STINS INCENDIU</t>
  </si>
  <si>
    <t>STAGIU STIVUITORIST</t>
  </si>
  <si>
    <t>EMISII DE POLUANTI - FEB.2019</t>
  </si>
  <si>
    <t>CURS DE FORMARE PROFESIONALA</t>
  </si>
  <si>
    <t>ABONAMENT LUNAR</t>
  </si>
  <si>
    <t>SERVICII DE SCANARE SI ARHIVARE</t>
  </si>
  <si>
    <t xml:space="preserve">AVANS GAZE NAT. MARTIE 2019 </t>
  </si>
  <si>
    <t>SC TOPO EARTH</t>
  </si>
  <si>
    <t>TEHNO INSTRUMENT</t>
  </si>
  <si>
    <t xml:space="preserve">TIRIAC AUTO </t>
  </si>
  <si>
    <t>SERVICII DE CALIBRARE</t>
  </si>
  <si>
    <t>REPARATII BH-12-TNS</t>
  </si>
  <si>
    <t>REMIGRO</t>
  </si>
  <si>
    <t>LUCRARI EXEC.CF CONTRACT</t>
  </si>
  <si>
    <t>AVIZE DESFACERE PAVAJ</t>
  </si>
  <si>
    <t>NISIP, BALAST</t>
  </si>
  <si>
    <t>MICROIDEAL COMPUTERS</t>
  </si>
  <si>
    <t>BIOSOL</t>
  </si>
  <si>
    <t>PROUTIL</t>
  </si>
  <si>
    <t>TONERE</t>
  </si>
  <si>
    <t>ANALIZE MEDIU</t>
  </si>
  <si>
    <t>PIESE AUTO</t>
  </si>
  <si>
    <t>TARIF MODIFICARE LICENTE</t>
  </si>
  <si>
    <t>REDEVENTA 2018</t>
  </si>
  <si>
    <t>ORANGE</t>
  </si>
  <si>
    <t>SERVICII TELEFONIE</t>
  </si>
  <si>
    <t>PRIMARIA SANMARTIN</t>
  </si>
  <si>
    <t>GENERAL ELECTRIC</t>
  </si>
  <si>
    <t>SPITALUL CLINIC JUDETEAN</t>
  </si>
  <si>
    <t>RER VEST</t>
  </si>
  <si>
    <t>ELSACO ELECTRONIC</t>
  </si>
  <si>
    <t>SOC.DE DISTR.EN.EL.TRANSILVANIA</t>
  </si>
  <si>
    <t>IMPOZITE SI TAXE 2019</t>
  </si>
  <si>
    <t>OXIGEN, ACETILENA</t>
  </si>
  <si>
    <t>ENERGIE TERMICA</t>
  </si>
  <si>
    <t>CHIRIE MERTIE 2019</t>
  </si>
  <si>
    <t>EN.ELECTRICA FEB. 2019</t>
  </si>
  <si>
    <t>TRANSPORT DESEU</t>
  </si>
  <si>
    <t>CHIRIE MIJLOACE FIXE FEB.2019</t>
  </si>
  <si>
    <t>TARIF EMITERE AVIZ RACORDARE</t>
  </si>
  <si>
    <t>SC AQUAPLANT SRL</t>
  </si>
  <si>
    <t>CV ARBORI</t>
  </si>
  <si>
    <t>S.P.N.DIMITRIU&amp;BONCHIS</t>
  </si>
  <si>
    <t>ONORARIU NOTARIAL</t>
  </si>
  <si>
    <t>SOC. EL.FURNIZARE</t>
  </si>
  <si>
    <t xml:space="preserve">AVANS GAZE NAT. APRILIE 2019 </t>
  </si>
  <si>
    <t>IMPOZIT PE PROFIT</t>
  </si>
  <si>
    <t>SITUATIA PLATILOR EFECTUATE PRIN CASA IN LUNA MARTIE  2019</t>
  </si>
  <si>
    <t xml:space="preserve"> </t>
  </si>
  <si>
    <t>CHELT.GOSP.-DECONT 3455/08.03.19</t>
  </si>
  <si>
    <t>CHELT.GOSP.-DECONT 3753/13.03.19</t>
  </si>
  <si>
    <t>CHELT.GOSP.-DECONT 3291/04.03.19</t>
  </si>
  <si>
    <t>CHELT.GOSP.-DECONT 3356/06.03.19</t>
  </si>
  <si>
    <t>CHELT.GOSP.-DECONT 3408/07.03.19</t>
  </si>
  <si>
    <t>ANRE SI MDRAP</t>
  </si>
  <si>
    <t>ANRE SI FORUMUL SERVICIILOR PUBLICE PREDEAL</t>
  </si>
  <si>
    <t>RADET SI EVENIMENT KAWASAKI</t>
  </si>
  <si>
    <t>CHELT.GOSP.-DECONT 3359/06.03.19</t>
  </si>
  <si>
    <t>CHELT.GOSP.-DECONT 4273/22.03.19</t>
  </si>
  <si>
    <t>CHELT.GOSP.-DECONT 3649/12.03.19</t>
  </si>
  <si>
    <t>CHELT.GOSP.-DECONT 3216/04.03.19</t>
  </si>
  <si>
    <t>CHELT.GOSP.-DECONT 4113/20.03.19</t>
  </si>
  <si>
    <t>CHELT.GOSP.-DECONT 4050/19.03.19</t>
  </si>
  <si>
    <t>CHELT.GOSP.-DECONT 4299/21.03.19</t>
  </si>
  <si>
    <t>CHELT.GOSP.-DECONT 3993/18.03.19</t>
  </si>
  <si>
    <t>CHELT.GOSP.-DECONT 2011/19.03.19</t>
  </si>
  <si>
    <t>CHELT.GOSP.-DECONT 4372/25.03.19</t>
  </si>
  <si>
    <t>CHELT.GOSP.-DECONT 4559/27.03.20</t>
  </si>
  <si>
    <t>Situatia cheltuielilor cu deplasarile efectuate in luna MARTIE 2019</t>
  </si>
  <si>
    <t xml:space="preserve">BILET LA ORDIN-CONTORIZARE ELSACO </t>
  </si>
  <si>
    <t>ELSACO ENGINEERING</t>
  </si>
  <si>
    <r>
      <t>FILTRE PT.COMPRESOARE DE GAZ</t>
    </r>
    <r>
      <rPr>
        <sz val="12"/>
        <color rgb="FFFF0000"/>
        <rFont val="Times New Roman"/>
        <family val="1"/>
        <charset val="238"/>
      </rPr>
      <t xml:space="preserve"> </t>
    </r>
  </si>
  <si>
    <t>RESTITUIRE AVANS FACTURAT PETRIS G</t>
  </si>
  <si>
    <t>Salarii+contributii+tichete masa+vouchere vacanta+ajutoare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</si>
</sst>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-mmm\-yy;@"/>
    <numFmt numFmtId="165" formatCode="_ * #,##0.00_ ;_ * \-#,##0.00_ ;_ * &quot;-&quot;??_ ;_ @_ "/>
    <numFmt numFmtId="166" formatCode="[$-409]d\-mmm\-yy;@"/>
    <numFmt numFmtId="167" formatCode="[$-418]dd\-mmm\-yy;@"/>
  </numFmts>
  <fonts count="11">
    <font>
      <sz val="11"/>
      <color theme="1"/>
      <name val="Calibri"/>
      <charset val="134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>
      <alignment vertical="center"/>
    </xf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164" fontId="5" fillId="0" borderId="0" xfId="0" applyNumberFormat="1" applyFont="1"/>
    <xf numFmtId="167" fontId="4" fillId="0" borderId="0" xfId="0" applyNumberFormat="1" applyFont="1"/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5" fillId="0" borderId="8" xfId="0" applyFont="1" applyBorder="1" applyAlignment="1">
      <alignment horizontal="center" vertical="center" wrapText="1"/>
    </xf>
    <xf numFmtId="167" fontId="5" fillId="0" borderId="9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4" fontId="5" fillId="0" borderId="0" xfId="2" applyNumberFormat="1" applyFont="1" applyAlignment="1">
      <alignment horizontal="right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5" fillId="0" borderId="0" xfId="1" applyFont="1" applyAlignment="1"/>
    <xf numFmtId="0" fontId="5" fillId="0" borderId="5" xfId="0" applyFont="1" applyBorder="1" applyAlignment="1">
      <alignment horizontal="center"/>
    </xf>
    <xf numFmtId="167" fontId="5" fillId="0" borderId="5" xfId="0" applyNumberFormat="1" applyFont="1" applyBorder="1"/>
    <xf numFmtId="0" fontId="5" fillId="0" borderId="5" xfId="0" applyFont="1" applyBorder="1"/>
    <xf numFmtId="165" fontId="5" fillId="0" borderId="5" xfId="1" applyFont="1" applyBorder="1" applyAlignment="1"/>
    <xf numFmtId="0" fontId="5" fillId="0" borderId="0" xfId="0" applyFont="1" applyAlignment="1">
      <alignment vertical="center"/>
    </xf>
    <xf numFmtId="0" fontId="4" fillId="0" borderId="20" xfId="0" applyFont="1" applyBorder="1" applyAlignment="1">
      <alignment horizontal="center"/>
    </xf>
    <xf numFmtId="167" fontId="4" fillId="0" borderId="19" xfId="0" applyNumberFormat="1" applyFont="1" applyBorder="1" applyAlignment="1">
      <alignment horizontal="left"/>
    </xf>
    <xf numFmtId="4" fontId="4" fillId="0" borderId="20" xfId="2" applyNumberFormat="1" applyFont="1" applyBorder="1" applyAlignment="1">
      <alignment horizontal="right" vertical="center"/>
    </xf>
    <xf numFmtId="0" fontId="4" fillId="0" borderId="19" xfId="0" applyFont="1" applyBorder="1"/>
    <xf numFmtId="0" fontId="4" fillId="0" borderId="21" xfId="0" applyFont="1" applyBorder="1"/>
    <xf numFmtId="167" fontId="4" fillId="0" borderId="5" xfId="2" applyNumberFormat="1" applyFont="1" applyBorder="1" applyAlignment="1">
      <alignment horizontal="center" vertical="center"/>
    </xf>
    <xf numFmtId="4" fontId="4" fillId="4" borderId="5" xfId="2" applyNumberFormat="1" applyFont="1" applyFill="1" applyBorder="1" applyAlignment="1">
      <alignment vertical="center"/>
    </xf>
    <xf numFmtId="4" fontId="7" fillId="0" borderId="5" xfId="2" applyNumberFormat="1" applyFont="1" applyBorder="1" applyAlignment="1">
      <alignment horizontal="left" vertical="center"/>
    </xf>
    <xf numFmtId="0" fontId="7" fillId="0" borderId="5" xfId="2" applyFont="1" applyBorder="1" applyAlignment="1">
      <alignment vertical="center"/>
    </xf>
    <xf numFmtId="4" fontId="4" fillId="4" borderId="27" xfId="2" applyNumberFormat="1" applyFont="1" applyFill="1" applyBorder="1" applyAlignment="1">
      <alignment vertical="center"/>
    </xf>
    <xf numFmtId="0" fontId="7" fillId="0" borderId="27" xfId="2" applyFont="1" applyBorder="1" applyAlignment="1">
      <alignment vertical="center"/>
    </xf>
    <xf numFmtId="4" fontId="7" fillId="4" borderId="5" xfId="2" applyNumberFormat="1" applyFont="1" applyFill="1" applyBorder="1" applyAlignment="1">
      <alignment vertical="center"/>
    </xf>
    <xf numFmtId="4" fontId="7" fillId="4" borderId="5" xfId="2" applyNumberFormat="1" applyFont="1" applyFill="1" applyBorder="1" applyAlignment="1">
      <alignment horizontal="right" vertical="center"/>
    </xf>
    <xf numFmtId="0" fontId="7" fillId="0" borderId="5" xfId="2" applyFont="1" applyBorder="1" applyAlignment="1">
      <alignment horizontal="left" vertical="center"/>
    </xf>
    <xf numFmtId="4" fontId="7" fillId="4" borderId="5" xfId="0" applyNumberFormat="1" applyFont="1" applyFill="1" applyBorder="1" applyAlignment="1">
      <alignment vertical="center"/>
    </xf>
    <xf numFmtId="0" fontId="4" fillId="0" borderId="5" xfId="2" applyFont="1" applyBorder="1" applyAlignment="1">
      <alignment vertical="center"/>
    </xf>
    <xf numFmtId="4" fontId="4" fillId="0" borderId="5" xfId="2" applyNumberFormat="1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5" xfId="0" applyFont="1" applyBorder="1"/>
    <xf numFmtId="0" fontId="9" fillId="0" borderId="0" xfId="0" applyFont="1" applyAlignment="1">
      <alignment horizontal="center"/>
    </xf>
    <xf numFmtId="165" fontId="9" fillId="0" borderId="0" xfId="1" applyFont="1" applyAlignment="1"/>
    <xf numFmtId="0" fontId="5" fillId="2" borderId="1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/>
    <xf numFmtId="2" fontId="9" fillId="0" borderId="0" xfId="0" applyNumberFormat="1" applyFont="1"/>
    <xf numFmtId="165" fontId="9" fillId="0" borderId="5" xfId="1" applyFont="1" applyBorder="1" applyAlignment="1"/>
    <xf numFmtId="0" fontId="4" fillId="0" borderId="0" xfId="0" applyFont="1" applyAlignment="1">
      <alignment horizontal="right" vertical="center"/>
    </xf>
    <xf numFmtId="0" fontId="5" fillId="3" borderId="8" xfId="0" applyFont="1" applyFill="1" applyBorder="1" applyAlignment="1">
      <alignment vertical="center" wrapText="1"/>
    </xf>
    <xf numFmtId="14" fontId="5" fillId="3" borderId="9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4" fillId="0" borderId="16" xfId="0" applyFont="1" applyBorder="1" applyAlignment="1">
      <alignment horizontal="center"/>
    </xf>
    <xf numFmtId="14" fontId="5" fillId="0" borderId="22" xfId="0" applyNumberFormat="1" applyFont="1" applyBorder="1" applyAlignment="1">
      <alignment horizontal="left"/>
    </xf>
    <xf numFmtId="14" fontId="5" fillId="0" borderId="23" xfId="0" applyNumberFormat="1" applyFont="1" applyBorder="1" applyAlignment="1">
      <alignment horizontal="left"/>
    </xf>
    <xf numFmtId="14" fontId="5" fillId="0" borderId="24" xfId="0" applyNumberFormat="1" applyFont="1" applyBorder="1" applyAlignment="1">
      <alignment horizontal="left"/>
    </xf>
    <xf numFmtId="0" fontId="7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/>
    <xf numFmtId="4" fontId="7" fillId="0" borderId="26" xfId="0" applyNumberFormat="1" applyFont="1" applyBorder="1"/>
    <xf numFmtId="0" fontId="7" fillId="0" borderId="5" xfId="0" applyFont="1" applyBorder="1" applyAlignment="1">
      <alignment wrapText="1"/>
    </xf>
    <xf numFmtId="2" fontId="4" fillId="4" borderId="5" xfId="0" applyNumberFormat="1" applyFont="1" applyFill="1" applyBorder="1" applyAlignment="1">
      <alignment horizontal="right" vertical="center"/>
    </xf>
    <xf numFmtId="2" fontId="4" fillId="4" borderId="5" xfId="0" applyNumberFormat="1" applyFont="1" applyFill="1" applyBorder="1"/>
    <xf numFmtId="0" fontId="4" fillId="4" borderId="5" xfId="0" applyFont="1" applyFill="1" applyBorder="1" applyAlignment="1">
      <alignment horizontal="center"/>
    </xf>
    <xf numFmtId="166" fontId="4" fillId="4" borderId="5" xfId="0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167" fontId="7" fillId="0" borderId="2" xfId="0" applyNumberFormat="1" applyFont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4" fontId="7" fillId="0" borderId="6" xfId="0" applyNumberFormat="1" applyFont="1" applyBorder="1"/>
    <xf numFmtId="0" fontId="7" fillId="0" borderId="29" xfId="0" applyFont="1" applyBorder="1"/>
    <xf numFmtId="167" fontId="5" fillId="0" borderId="5" xfId="0" applyNumberFormat="1" applyFont="1" applyBorder="1" applyAlignment="1">
      <alignment horizontal="center"/>
    </xf>
    <xf numFmtId="0" fontId="7" fillId="0" borderId="31" xfId="0" applyFont="1" applyBorder="1"/>
    <xf numFmtId="0" fontId="7" fillId="0" borderId="32" xfId="0" applyFont="1" applyBorder="1"/>
    <xf numFmtId="4" fontId="9" fillId="0" borderId="36" xfId="0" applyNumberFormat="1" applyFont="1" applyBorder="1"/>
    <xf numFmtId="0" fontId="7" fillId="0" borderId="28" xfId="0" applyFont="1" applyBorder="1" applyAlignment="1">
      <alignment horizontal="center"/>
    </xf>
    <xf numFmtId="167" fontId="7" fillId="0" borderId="29" xfId="0" applyNumberFormat="1" applyFont="1" applyBorder="1" applyAlignment="1">
      <alignment horizontal="center"/>
    </xf>
    <xf numFmtId="0" fontId="7" fillId="4" borderId="29" xfId="0" applyFont="1" applyFill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29" xfId="0" applyFont="1" applyBorder="1" applyAlignment="1">
      <alignment wrapText="1"/>
    </xf>
    <xf numFmtId="4" fontId="7" fillId="0" borderId="30" xfId="0" applyNumberFormat="1" applyFont="1" applyBorder="1"/>
    <xf numFmtId="4" fontId="6" fillId="0" borderId="0" xfId="0" applyNumberFormat="1" applyFont="1" applyAlignment="1">
      <alignment horizontal="left"/>
    </xf>
    <xf numFmtId="0" fontId="5" fillId="0" borderId="17" xfId="0" applyFont="1" applyBorder="1" applyAlignment="1">
      <alignment horizontal="left"/>
    </xf>
    <xf numFmtId="4" fontId="5" fillId="0" borderId="17" xfId="0" applyNumberFormat="1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4" fontId="5" fillId="0" borderId="5" xfId="0" applyNumberFormat="1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14" fontId="5" fillId="2" borderId="12" xfId="0" applyNumberFormat="1" applyFont="1" applyFill="1" applyBorder="1" applyAlignment="1">
      <alignment horizontal="left"/>
    </xf>
    <xf numFmtId="14" fontId="5" fillId="2" borderId="13" xfId="0" applyNumberFormat="1" applyFont="1" applyFill="1" applyBorder="1" applyAlignment="1">
      <alignment horizontal="left"/>
    </xf>
    <xf numFmtId="14" fontId="5" fillId="2" borderId="14" xfId="0" applyNumberFormat="1" applyFont="1" applyFill="1" applyBorder="1" applyAlignment="1">
      <alignment horizontal="left"/>
    </xf>
    <xf numFmtId="14" fontId="5" fillId="2" borderId="17" xfId="0" applyNumberFormat="1" applyFont="1" applyFill="1" applyBorder="1" applyAlignment="1">
      <alignment horizontal="left"/>
    </xf>
    <xf numFmtId="14" fontId="5" fillId="2" borderId="18" xfId="0" applyNumberFormat="1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1" xfId="2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9"/>
  <sheetViews>
    <sheetView tabSelected="1" zoomScale="110" zoomScaleNormal="110" workbookViewId="0">
      <selection activeCell="G130" sqref="G130"/>
    </sheetView>
  </sheetViews>
  <sheetFormatPr defaultColWidth="9" defaultRowHeight="15.75"/>
  <cols>
    <col min="1" max="1" width="9" style="2"/>
    <col min="2" max="2" width="15.140625" style="5" customWidth="1"/>
    <col min="3" max="3" width="22.28515625" style="2" customWidth="1"/>
    <col min="4" max="4" width="33" style="2" customWidth="1"/>
    <col min="5" max="5" width="58.28515625" style="2" customWidth="1"/>
    <col min="6" max="16384" width="9" style="2"/>
  </cols>
  <sheetData>
    <row r="1" spans="1:5" s="1" customFormat="1">
      <c r="A1" s="4" t="s">
        <v>0</v>
      </c>
      <c r="B1" s="5"/>
      <c r="C1" s="2"/>
    </row>
    <row r="2" spans="1:5" s="1" customFormat="1">
      <c r="A2" s="4" t="s">
        <v>1</v>
      </c>
      <c r="B2" s="5"/>
      <c r="C2" s="2"/>
    </row>
    <row r="3" spans="1:5" s="1" customFormat="1">
      <c r="B3" s="6"/>
    </row>
    <row r="4" spans="1:5" s="1" customFormat="1">
      <c r="B4" s="6"/>
    </row>
    <row r="5" spans="1:5" s="29" customFormat="1">
      <c r="A5" s="17"/>
      <c r="B5" s="101" t="s">
        <v>106</v>
      </c>
      <c r="C5" s="101"/>
      <c r="D5" s="101"/>
      <c r="E5" s="101"/>
    </row>
    <row r="6" spans="1:5" s="1" customFormat="1" ht="16.5" thickBot="1">
      <c r="A6" s="7"/>
      <c r="B6" s="8"/>
      <c r="C6" s="9"/>
      <c r="D6" s="2"/>
      <c r="E6" s="2"/>
    </row>
    <row r="7" spans="1:5" s="1" customFormat="1" ht="32.25" thickBot="1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</row>
    <row r="8" spans="1:5" s="1" customFormat="1" ht="16.5" thickBot="1">
      <c r="A8" s="15"/>
      <c r="B8" s="8"/>
      <c r="C8" s="16"/>
      <c r="D8" s="17"/>
      <c r="E8" s="18"/>
    </row>
    <row r="9" spans="1:5" s="1" customFormat="1" ht="16.5" thickBot="1">
      <c r="A9" s="19" t="s">
        <v>7</v>
      </c>
      <c r="B9" s="102" t="s">
        <v>8</v>
      </c>
      <c r="C9" s="103"/>
      <c r="D9" s="102"/>
      <c r="E9" s="104"/>
    </row>
    <row r="10" spans="1:5" s="1" customFormat="1" ht="16.5" thickBot="1">
      <c r="A10" s="30">
        <v>1</v>
      </c>
      <c r="B10" s="31" t="s">
        <v>94</v>
      </c>
      <c r="C10" s="32">
        <f>6458.87+154935.13+68207+9800+16252+669031+4775+9503+3643+190976+49230+769946+48660+476250</f>
        <v>2477667</v>
      </c>
      <c r="D10" s="33" t="s">
        <v>9</v>
      </c>
      <c r="E10" s="34" t="s">
        <v>257</v>
      </c>
    </row>
    <row r="11" spans="1:5" s="1" customFormat="1">
      <c r="A11" s="7"/>
      <c r="B11" s="20" t="s">
        <v>24</v>
      </c>
      <c r="C11" s="21">
        <f>SUM(C10)</f>
        <v>2477667</v>
      </c>
      <c r="D11" s="2"/>
      <c r="E11" s="2"/>
    </row>
    <row r="12" spans="1:5">
      <c r="A12" s="22"/>
    </row>
    <row r="13" spans="1:5" s="1" customFormat="1">
      <c r="A13" s="23" t="s">
        <v>10</v>
      </c>
      <c r="B13" s="105" t="s">
        <v>75</v>
      </c>
      <c r="C13" s="106"/>
      <c r="D13" s="105"/>
      <c r="E13" s="105"/>
    </row>
    <row r="14" spans="1:5">
      <c r="A14" s="23">
        <v>1</v>
      </c>
      <c r="B14" s="35">
        <v>43525</v>
      </c>
      <c r="C14" s="36">
        <v>9020</v>
      </c>
      <c r="D14" s="37" t="s">
        <v>107</v>
      </c>
      <c r="E14" s="38" t="s">
        <v>108</v>
      </c>
    </row>
    <row r="15" spans="1:5">
      <c r="A15" s="23">
        <v>2</v>
      </c>
      <c r="B15" s="35">
        <v>43529</v>
      </c>
      <c r="C15" s="39">
        <v>316.91000000000003</v>
      </c>
      <c r="D15" s="40" t="s">
        <v>109</v>
      </c>
      <c r="E15" s="40" t="s">
        <v>11</v>
      </c>
    </row>
    <row r="16" spans="1:5">
      <c r="A16" s="23">
        <v>3</v>
      </c>
      <c r="B16" s="35">
        <v>43529</v>
      </c>
      <c r="C16" s="41">
        <v>12434.31</v>
      </c>
      <c r="D16" s="37" t="s">
        <v>110</v>
      </c>
      <c r="E16" s="38" t="s">
        <v>120</v>
      </c>
    </row>
    <row r="17" spans="1:5">
      <c r="A17" s="23">
        <v>4</v>
      </c>
      <c r="B17" s="35">
        <v>43529</v>
      </c>
      <c r="C17" s="41">
        <v>9000</v>
      </c>
      <c r="D17" s="37" t="s">
        <v>111</v>
      </c>
      <c r="E17" s="38" t="s">
        <v>121</v>
      </c>
    </row>
    <row r="18" spans="1:5">
      <c r="A18" s="23">
        <v>5</v>
      </c>
      <c r="B18" s="35">
        <v>43529</v>
      </c>
      <c r="C18" s="41">
        <v>316.66000000000003</v>
      </c>
      <c r="D18" s="37" t="s">
        <v>112</v>
      </c>
      <c r="E18" s="38" t="s">
        <v>59</v>
      </c>
    </row>
    <row r="19" spans="1:5">
      <c r="A19" s="23">
        <v>6</v>
      </c>
      <c r="B19" s="35">
        <v>43529</v>
      </c>
      <c r="C19" s="41">
        <v>29398.11</v>
      </c>
      <c r="D19" s="37" t="s">
        <v>81</v>
      </c>
      <c r="E19" s="38" t="s">
        <v>122</v>
      </c>
    </row>
    <row r="20" spans="1:5">
      <c r="A20" s="23">
        <v>7</v>
      </c>
      <c r="B20" s="35">
        <v>43529</v>
      </c>
      <c r="C20" s="41">
        <v>28.84</v>
      </c>
      <c r="D20" s="37" t="s">
        <v>27</v>
      </c>
      <c r="E20" s="38" t="s">
        <v>123</v>
      </c>
    </row>
    <row r="21" spans="1:5">
      <c r="A21" s="23">
        <v>8</v>
      </c>
      <c r="B21" s="35">
        <v>43529</v>
      </c>
      <c r="C21" s="41">
        <v>40000</v>
      </c>
      <c r="D21" s="37" t="s">
        <v>113</v>
      </c>
      <c r="E21" s="38" t="s">
        <v>124</v>
      </c>
    </row>
    <row r="22" spans="1:5">
      <c r="A22" s="23">
        <v>9</v>
      </c>
      <c r="B22" s="35">
        <v>43529</v>
      </c>
      <c r="C22" s="42">
        <v>597.01</v>
      </c>
      <c r="D22" s="37" t="s">
        <v>64</v>
      </c>
      <c r="E22" s="38" t="s">
        <v>91</v>
      </c>
    </row>
    <row r="23" spans="1:5">
      <c r="A23" s="23">
        <v>10</v>
      </c>
      <c r="B23" s="35">
        <v>43529</v>
      </c>
      <c r="C23" s="41">
        <v>65927.520000000004</v>
      </c>
      <c r="D23" s="37" t="s">
        <v>79</v>
      </c>
      <c r="E23" s="43" t="s">
        <v>125</v>
      </c>
    </row>
    <row r="24" spans="1:5">
      <c r="A24" s="23">
        <v>11</v>
      </c>
      <c r="B24" s="35">
        <v>43529</v>
      </c>
      <c r="C24" s="41">
        <v>6545</v>
      </c>
      <c r="D24" s="37" t="s">
        <v>114</v>
      </c>
      <c r="E24" s="43" t="s">
        <v>126</v>
      </c>
    </row>
    <row r="25" spans="1:5">
      <c r="A25" s="23">
        <v>12</v>
      </c>
      <c r="B25" s="35">
        <v>43529</v>
      </c>
      <c r="C25" s="41">
        <v>5094.76</v>
      </c>
      <c r="D25" s="37" t="s">
        <v>115</v>
      </c>
      <c r="E25" s="43" t="s">
        <v>127</v>
      </c>
    </row>
    <row r="26" spans="1:5">
      <c r="A26" s="23">
        <v>13</v>
      </c>
      <c r="B26" s="35">
        <v>43529</v>
      </c>
      <c r="C26" s="41">
        <f>52009.69+43944.99+27516.94+31001.67</f>
        <v>154473.28999999998</v>
      </c>
      <c r="D26" s="37" t="s">
        <v>116</v>
      </c>
      <c r="E26" s="43" t="s">
        <v>128</v>
      </c>
    </row>
    <row r="27" spans="1:5">
      <c r="A27" s="23">
        <v>14</v>
      </c>
      <c r="B27" s="35">
        <v>43529</v>
      </c>
      <c r="C27" s="41">
        <v>1127.53</v>
      </c>
      <c r="D27" s="37" t="s">
        <v>117</v>
      </c>
      <c r="E27" s="43" t="s">
        <v>101</v>
      </c>
    </row>
    <row r="28" spans="1:5">
      <c r="A28" s="23">
        <v>15</v>
      </c>
      <c r="B28" s="35">
        <v>43529</v>
      </c>
      <c r="C28" s="42">
        <v>154.69999999999999</v>
      </c>
      <c r="D28" s="37" t="s">
        <v>118</v>
      </c>
      <c r="E28" s="43" t="s">
        <v>129</v>
      </c>
    </row>
    <row r="29" spans="1:5">
      <c r="A29" s="23">
        <v>16</v>
      </c>
      <c r="B29" s="35">
        <v>43529</v>
      </c>
      <c r="C29" s="41">
        <v>7735</v>
      </c>
      <c r="D29" s="37" t="s">
        <v>119</v>
      </c>
      <c r="E29" s="43" t="s">
        <v>130</v>
      </c>
    </row>
    <row r="30" spans="1:5">
      <c r="A30" s="23">
        <v>17</v>
      </c>
      <c r="B30" s="35">
        <v>43529</v>
      </c>
      <c r="C30" s="44">
        <v>3000000</v>
      </c>
      <c r="D30" s="37" t="s">
        <v>12</v>
      </c>
      <c r="E30" s="43" t="s">
        <v>131</v>
      </c>
    </row>
    <row r="31" spans="1:5">
      <c r="A31" s="23">
        <v>18</v>
      </c>
      <c r="B31" s="35">
        <v>43531</v>
      </c>
      <c r="C31" s="36">
        <v>200</v>
      </c>
      <c r="D31" s="38" t="s">
        <v>132</v>
      </c>
      <c r="E31" s="38" t="s">
        <v>97</v>
      </c>
    </row>
    <row r="32" spans="1:5">
      <c r="A32" s="23">
        <v>19</v>
      </c>
      <c r="B32" s="35">
        <v>43531</v>
      </c>
      <c r="C32" s="36">
        <v>634.66</v>
      </c>
      <c r="D32" s="38" t="s">
        <v>55</v>
      </c>
      <c r="E32" s="38" t="s">
        <v>133</v>
      </c>
    </row>
    <row r="33" spans="1:5">
      <c r="A33" s="23">
        <v>20</v>
      </c>
      <c r="B33" s="35">
        <v>43532</v>
      </c>
      <c r="C33" s="41">
        <v>2500000</v>
      </c>
      <c r="D33" s="37" t="s">
        <v>12</v>
      </c>
      <c r="E33" s="43" t="s">
        <v>131</v>
      </c>
    </row>
    <row r="34" spans="1:5">
      <c r="A34" s="23">
        <v>21</v>
      </c>
      <c r="B34" s="35">
        <v>43535</v>
      </c>
      <c r="C34" s="36">
        <f>856.23+857.26</f>
        <v>1713.49</v>
      </c>
      <c r="D34" s="38" t="s">
        <v>14</v>
      </c>
      <c r="E34" s="38" t="s">
        <v>135</v>
      </c>
    </row>
    <row r="35" spans="1:5">
      <c r="A35" s="23">
        <v>22</v>
      </c>
      <c r="B35" s="35">
        <v>43535</v>
      </c>
      <c r="C35" s="36">
        <v>91603.85</v>
      </c>
      <c r="D35" s="38" t="s">
        <v>134</v>
      </c>
      <c r="E35" s="38" t="s">
        <v>136</v>
      </c>
    </row>
    <row r="36" spans="1:5">
      <c r="A36" s="23">
        <v>23</v>
      </c>
      <c r="B36" s="35">
        <v>43536</v>
      </c>
      <c r="C36" s="41">
        <v>862.75</v>
      </c>
      <c r="D36" s="37" t="s">
        <v>137</v>
      </c>
      <c r="E36" s="43" t="s">
        <v>97</v>
      </c>
    </row>
    <row r="37" spans="1:5">
      <c r="A37" s="23">
        <v>24</v>
      </c>
      <c r="B37" s="35">
        <v>43536</v>
      </c>
      <c r="C37" s="41">
        <v>1625.34</v>
      </c>
      <c r="D37" s="37" t="s">
        <v>138</v>
      </c>
      <c r="E37" s="43" t="s">
        <v>11</v>
      </c>
    </row>
    <row r="38" spans="1:5">
      <c r="A38" s="23">
        <v>25</v>
      </c>
      <c r="B38" s="35">
        <v>43536</v>
      </c>
      <c r="C38" s="41">
        <v>398.18</v>
      </c>
      <c r="D38" s="37" t="s">
        <v>139</v>
      </c>
      <c r="E38" s="43" t="s">
        <v>143</v>
      </c>
    </row>
    <row r="39" spans="1:5">
      <c r="A39" s="23">
        <v>26</v>
      </c>
      <c r="B39" s="35">
        <v>43536</v>
      </c>
      <c r="C39" s="41">
        <v>476</v>
      </c>
      <c r="D39" s="37" t="s">
        <v>80</v>
      </c>
      <c r="E39" s="38" t="s">
        <v>144</v>
      </c>
    </row>
    <row r="40" spans="1:5">
      <c r="A40" s="23">
        <v>27</v>
      </c>
      <c r="B40" s="35">
        <v>43536</v>
      </c>
      <c r="C40" s="41">
        <v>378.9</v>
      </c>
      <c r="D40" s="37" t="s">
        <v>13</v>
      </c>
      <c r="E40" s="38" t="s">
        <v>18</v>
      </c>
    </row>
    <row r="41" spans="1:5">
      <c r="A41" s="23">
        <v>28</v>
      </c>
      <c r="B41" s="35">
        <v>43536</v>
      </c>
      <c r="C41" s="41">
        <v>4879</v>
      </c>
      <c r="D41" s="37" t="s">
        <v>92</v>
      </c>
      <c r="E41" s="38" t="s">
        <v>145</v>
      </c>
    </row>
    <row r="42" spans="1:5">
      <c r="A42" s="23">
        <v>29</v>
      </c>
      <c r="B42" s="35">
        <v>43536</v>
      </c>
      <c r="C42" s="41">
        <f>90489.4-12.92-122.93</f>
        <v>90353.55</v>
      </c>
      <c r="D42" s="37" t="s">
        <v>140</v>
      </c>
      <c r="E42" s="38" t="s">
        <v>146</v>
      </c>
    </row>
    <row r="43" spans="1:5">
      <c r="A43" s="23">
        <v>30</v>
      </c>
      <c r="B43" s="35">
        <v>43536</v>
      </c>
      <c r="C43" s="41">
        <f>728808.46-32.17</f>
        <v>728776.28999999992</v>
      </c>
      <c r="D43" s="37" t="s">
        <v>141</v>
      </c>
      <c r="E43" s="38" t="s">
        <v>146</v>
      </c>
    </row>
    <row r="44" spans="1:5">
      <c r="A44" s="23">
        <v>31</v>
      </c>
      <c r="B44" s="35">
        <v>43536</v>
      </c>
      <c r="C44" s="41">
        <v>1483.27</v>
      </c>
      <c r="D44" s="37" t="s">
        <v>142</v>
      </c>
      <c r="E44" s="38" t="s">
        <v>65</v>
      </c>
    </row>
    <row r="45" spans="1:5">
      <c r="A45" s="23">
        <v>32</v>
      </c>
      <c r="B45" s="35">
        <v>43536</v>
      </c>
      <c r="C45" s="41">
        <v>2500000</v>
      </c>
      <c r="D45" s="45" t="s">
        <v>12</v>
      </c>
      <c r="E45" s="45" t="s">
        <v>148</v>
      </c>
    </row>
    <row r="46" spans="1:5">
      <c r="A46" s="23">
        <v>33</v>
      </c>
      <c r="B46" s="35">
        <v>43538</v>
      </c>
      <c r="C46" s="36">
        <v>900.35</v>
      </c>
      <c r="D46" s="38" t="s">
        <v>149</v>
      </c>
      <c r="E46" s="38" t="s">
        <v>152</v>
      </c>
    </row>
    <row r="47" spans="1:5">
      <c r="A47" s="23">
        <v>34</v>
      </c>
      <c r="B47" s="35">
        <v>43538</v>
      </c>
      <c r="C47" s="36">
        <v>7736.66</v>
      </c>
      <c r="D47" s="38" t="s">
        <v>150</v>
      </c>
      <c r="E47" s="38" t="s">
        <v>154</v>
      </c>
    </row>
    <row r="48" spans="1:5">
      <c r="A48" s="23">
        <v>35</v>
      </c>
      <c r="B48" s="35">
        <v>43538</v>
      </c>
      <c r="C48" s="41">
        <f>351484.84-2065.13</f>
        <v>349419.71</v>
      </c>
      <c r="D48" s="37" t="s">
        <v>27</v>
      </c>
      <c r="E48" s="38" t="s">
        <v>153</v>
      </c>
    </row>
    <row r="49" spans="1:5">
      <c r="A49" s="23">
        <v>36</v>
      </c>
      <c r="B49" s="35">
        <v>43538</v>
      </c>
      <c r="C49" s="41">
        <v>42706.35</v>
      </c>
      <c r="D49" s="38" t="s">
        <v>151</v>
      </c>
      <c r="E49" s="38" t="s">
        <v>255</v>
      </c>
    </row>
    <row r="50" spans="1:5">
      <c r="A50" s="23">
        <v>37</v>
      </c>
      <c r="B50" s="35">
        <v>43539</v>
      </c>
      <c r="C50" s="36">
        <v>330</v>
      </c>
      <c r="D50" s="38" t="s">
        <v>155</v>
      </c>
      <c r="E50" s="38" t="s">
        <v>67</v>
      </c>
    </row>
    <row r="51" spans="1:5">
      <c r="A51" s="23">
        <v>38</v>
      </c>
      <c r="B51" s="35">
        <v>43539</v>
      </c>
      <c r="C51" s="36">
        <v>66</v>
      </c>
      <c r="D51" s="38" t="s">
        <v>156</v>
      </c>
      <c r="E51" s="38" t="s">
        <v>158</v>
      </c>
    </row>
    <row r="52" spans="1:5">
      <c r="A52" s="23">
        <v>39</v>
      </c>
      <c r="B52" s="35">
        <v>43539</v>
      </c>
      <c r="C52" s="41">
        <f>3725.18+4713.59</f>
        <v>8438.77</v>
      </c>
      <c r="D52" s="37" t="s">
        <v>157</v>
      </c>
      <c r="E52" s="38" t="s">
        <v>159</v>
      </c>
    </row>
    <row r="53" spans="1:5">
      <c r="A53" s="23">
        <v>40</v>
      </c>
      <c r="B53" s="35">
        <v>43539</v>
      </c>
      <c r="C53" s="41">
        <v>1270</v>
      </c>
      <c r="D53" s="37" t="s">
        <v>16</v>
      </c>
      <c r="E53" s="38" t="s">
        <v>160</v>
      </c>
    </row>
    <row r="54" spans="1:5">
      <c r="A54" s="23">
        <v>41</v>
      </c>
      <c r="B54" s="35">
        <v>43539</v>
      </c>
      <c r="C54" s="41">
        <v>3693.85</v>
      </c>
      <c r="D54" s="37" t="s">
        <v>99</v>
      </c>
      <c r="E54" s="38" t="s">
        <v>161</v>
      </c>
    </row>
    <row r="55" spans="1:5">
      <c r="A55" s="23">
        <v>42</v>
      </c>
      <c r="B55" s="35">
        <v>43539</v>
      </c>
      <c r="C55" s="41">
        <f>11496.23+563065.17+28737.31+120086.19+37412.02</f>
        <v>760796.92000000016</v>
      </c>
      <c r="D55" s="37" t="s">
        <v>15</v>
      </c>
      <c r="E55" s="38" t="s">
        <v>162</v>
      </c>
    </row>
    <row r="56" spans="1:5">
      <c r="A56" s="23">
        <v>43</v>
      </c>
      <c r="B56" s="35">
        <v>43539</v>
      </c>
      <c r="C56" s="41">
        <v>4074.17</v>
      </c>
      <c r="D56" s="37" t="s">
        <v>56</v>
      </c>
      <c r="E56" s="38" t="s">
        <v>163</v>
      </c>
    </row>
    <row r="57" spans="1:5">
      <c r="A57" s="23">
        <v>44</v>
      </c>
      <c r="B57" s="35">
        <v>43539</v>
      </c>
      <c r="C57" s="41">
        <v>32.799999999999997</v>
      </c>
      <c r="D57" s="37" t="s">
        <v>57</v>
      </c>
      <c r="E57" s="38" t="s">
        <v>164</v>
      </c>
    </row>
    <row r="58" spans="1:5">
      <c r="A58" s="23">
        <v>45</v>
      </c>
      <c r="B58" s="35">
        <v>43539</v>
      </c>
      <c r="C58" s="41">
        <v>230035.33</v>
      </c>
      <c r="D58" s="37" t="s">
        <v>95</v>
      </c>
      <c r="E58" s="38" t="s">
        <v>165</v>
      </c>
    </row>
    <row r="59" spans="1:5">
      <c r="A59" s="23">
        <v>46</v>
      </c>
      <c r="B59" s="35">
        <v>43539</v>
      </c>
      <c r="C59" s="36">
        <v>2500000</v>
      </c>
      <c r="D59" s="45" t="s">
        <v>12</v>
      </c>
      <c r="E59" s="45" t="s">
        <v>147</v>
      </c>
    </row>
    <row r="60" spans="1:5">
      <c r="A60" s="23">
        <v>47</v>
      </c>
      <c r="B60" s="35">
        <v>43543</v>
      </c>
      <c r="C60" s="36">
        <v>1428</v>
      </c>
      <c r="D60" s="38" t="s">
        <v>88</v>
      </c>
      <c r="E60" s="38" t="s">
        <v>180</v>
      </c>
    </row>
    <row r="61" spans="1:5">
      <c r="A61" s="23">
        <v>48</v>
      </c>
      <c r="B61" s="35">
        <v>43543</v>
      </c>
      <c r="C61" s="36">
        <v>316.12</v>
      </c>
      <c r="D61" s="38" t="s">
        <v>166</v>
      </c>
      <c r="E61" s="38" t="s">
        <v>59</v>
      </c>
    </row>
    <row r="62" spans="1:5">
      <c r="A62" s="23">
        <v>49</v>
      </c>
      <c r="B62" s="35">
        <v>43543</v>
      </c>
      <c r="C62" s="41">
        <v>1657.67</v>
      </c>
      <c r="D62" s="37" t="s">
        <v>17</v>
      </c>
      <c r="E62" s="38" t="s">
        <v>11</v>
      </c>
    </row>
    <row r="63" spans="1:5">
      <c r="A63" s="23">
        <v>50</v>
      </c>
      <c r="B63" s="35">
        <v>43543</v>
      </c>
      <c r="C63" s="41">
        <v>7740.76</v>
      </c>
      <c r="D63" s="37" t="s">
        <v>61</v>
      </c>
      <c r="E63" s="38" t="s">
        <v>62</v>
      </c>
    </row>
    <row r="64" spans="1:5">
      <c r="A64" s="23">
        <v>51</v>
      </c>
      <c r="B64" s="35">
        <v>43543</v>
      </c>
      <c r="C64" s="41">
        <v>980</v>
      </c>
      <c r="D64" s="37" t="s">
        <v>167</v>
      </c>
      <c r="E64" s="38" t="s">
        <v>67</v>
      </c>
    </row>
    <row r="65" spans="1:5">
      <c r="A65" s="23">
        <v>52</v>
      </c>
      <c r="B65" s="35">
        <v>43543</v>
      </c>
      <c r="C65" s="41">
        <v>550</v>
      </c>
      <c r="D65" s="37" t="s">
        <v>168</v>
      </c>
      <c r="E65" s="38" t="s">
        <v>67</v>
      </c>
    </row>
    <row r="66" spans="1:5">
      <c r="A66" s="23">
        <v>53</v>
      </c>
      <c r="B66" s="35">
        <v>43543</v>
      </c>
      <c r="C66" s="41">
        <f>2391.78+1610.31+1562.95+978.78</f>
        <v>6543.82</v>
      </c>
      <c r="D66" s="37" t="s">
        <v>13</v>
      </c>
      <c r="E66" s="38" t="s">
        <v>18</v>
      </c>
    </row>
    <row r="67" spans="1:5">
      <c r="A67" s="23">
        <v>54</v>
      </c>
      <c r="B67" s="35">
        <v>43543</v>
      </c>
      <c r="C67" s="41">
        <v>859.82</v>
      </c>
      <c r="D67" s="37" t="s">
        <v>23</v>
      </c>
      <c r="E67" s="38" t="s">
        <v>181</v>
      </c>
    </row>
    <row r="68" spans="1:5">
      <c r="A68" s="23">
        <v>55</v>
      </c>
      <c r="B68" s="35">
        <v>43543</v>
      </c>
      <c r="C68" s="41">
        <v>2499</v>
      </c>
      <c r="D68" s="37" t="s">
        <v>169</v>
      </c>
      <c r="E68" s="38" t="s">
        <v>182</v>
      </c>
    </row>
    <row r="69" spans="1:5">
      <c r="A69" s="23">
        <v>56</v>
      </c>
      <c r="B69" s="35">
        <v>43543</v>
      </c>
      <c r="C69" s="41">
        <v>99.83</v>
      </c>
      <c r="D69" s="37" t="s">
        <v>170</v>
      </c>
      <c r="E69" s="38" t="s">
        <v>59</v>
      </c>
    </row>
    <row r="70" spans="1:5">
      <c r="A70" s="23">
        <v>57</v>
      </c>
      <c r="B70" s="35">
        <v>43543</v>
      </c>
      <c r="C70" s="41">
        <v>186.73</v>
      </c>
      <c r="D70" s="37" t="s">
        <v>100</v>
      </c>
      <c r="E70" s="38" t="s">
        <v>183</v>
      </c>
    </row>
    <row r="71" spans="1:5">
      <c r="A71" s="23">
        <v>58</v>
      </c>
      <c r="B71" s="35">
        <v>43543</v>
      </c>
      <c r="C71" s="41">
        <f>1185+1185+402+278+332+173</f>
        <v>3555</v>
      </c>
      <c r="D71" s="37" t="s">
        <v>16</v>
      </c>
      <c r="E71" s="38" t="s">
        <v>160</v>
      </c>
    </row>
    <row r="72" spans="1:5">
      <c r="A72" s="23">
        <v>59</v>
      </c>
      <c r="B72" s="35">
        <v>43543</v>
      </c>
      <c r="C72" s="41">
        <v>581.75</v>
      </c>
      <c r="D72" s="37" t="s">
        <v>171</v>
      </c>
      <c r="E72" s="38" t="s">
        <v>86</v>
      </c>
    </row>
    <row r="73" spans="1:5">
      <c r="A73" s="23">
        <v>60</v>
      </c>
      <c r="B73" s="35">
        <v>43543</v>
      </c>
      <c r="C73" s="41">
        <v>9287.93</v>
      </c>
      <c r="D73" s="37" t="s">
        <v>82</v>
      </c>
      <c r="E73" s="38" t="s">
        <v>104</v>
      </c>
    </row>
    <row r="74" spans="1:5">
      <c r="A74" s="23">
        <v>61</v>
      </c>
      <c r="B74" s="35">
        <v>43543</v>
      </c>
      <c r="C74" s="41">
        <v>1303.6500000000001</v>
      </c>
      <c r="D74" s="37" t="s">
        <v>72</v>
      </c>
      <c r="E74" s="38" t="s">
        <v>98</v>
      </c>
    </row>
    <row r="75" spans="1:5">
      <c r="A75" s="23">
        <v>62</v>
      </c>
      <c r="B75" s="35">
        <v>43543</v>
      </c>
      <c r="C75" s="41">
        <f>1362.55+5474</f>
        <v>6836.55</v>
      </c>
      <c r="D75" s="37" t="s">
        <v>172</v>
      </c>
      <c r="E75" s="38" t="s">
        <v>184</v>
      </c>
    </row>
    <row r="76" spans="1:5">
      <c r="A76" s="23">
        <v>63</v>
      </c>
      <c r="B76" s="35">
        <v>43543</v>
      </c>
      <c r="C76" s="41">
        <v>297.5</v>
      </c>
      <c r="D76" s="37" t="s">
        <v>173</v>
      </c>
      <c r="E76" s="38" t="s">
        <v>69</v>
      </c>
    </row>
    <row r="77" spans="1:5">
      <c r="A77" s="23">
        <v>64</v>
      </c>
      <c r="B77" s="35">
        <v>43543</v>
      </c>
      <c r="C77" s="41">
        <f>222815.3+154076.28</f>
        <v>376891.57999999996</v>
      </c>
      <c r="D77" s="37" t="s">
        <v>58</v>
      </c>
      <c r="E77" s="38" t="s">
        <v>165</v>
      </c>
    </row>
    <row r="78" spans="1:5">
      <c r="A78" s="23">
        <v>65</v>
      </c>
      <c r="B78" s="35">
        <v>43543</v>
      </c>
      <c r="C78" s="41">
        <v>350</v>
      </c>
      <c r="D78" s="37" t="s">
        <v>174</v>
      </c>
      <c r="E78" s="38" t="s">
        <v>185</v>
      </c>
    </row>
    <row r="79" spans="1:5">
      <c r="A79" s="23">
        <v>66</v>
      </c>
      <c r="B79" s="35">
        <v>43543</v>
      </c>
      <c r="C79" s="41">
        <v>1716</v>
      </c>
      <c r="D79" s="37" t="s">
        <v>175</v>
      </c>
      <c r="E79" s="38" t="s">
        <v>186</v>
      </c>
    </row>
    <row r="80" spans="1:5">
      <c r="A80" s="23">
        <v>67</v>
      </c>
      <c r="B80" s="35">
        <v>43543</v>
      </c>
      <c r="C80" s="41">
        <v>1500</v>
      </c>
      <c r="D80" s="37" t="s">
        <v>176</v>
      </c>
      <c r="E80" s="38" t="s">
        <v>187</v>
      </c>
    </row>
    <row r="81" spans="1:5">
      <c r="A81" s="23">
        <v>68</v>
      </c>
      <c r="B81" s="35">
        <v>43543</v>
      </c>
      <c r="C81" s="41">
        <v>833</v>
      </c>
      <c r="D81" s="37" t="s">
        <v>177</v>
      </c>
      <c r="E81" s="38" t="s">
        <v>188</v>
      </c>
    </row>
    <row r="82" spans="1:5">
      <c r="A82" s="23">
        <v>69</v>
      </c>
      <c r="B82" s="35">
        <v>43543</v>
      </c>
      <c r="C82" s="41">
        <v>1785</v>
      </c>
      <c r="D82" s="37" t="s">
        <v>178</v>
      </c>
      <c r="E82" s="38" t="s">
        <v>97</v>
      </c>
    </row>
    <row r="83" spans="1:5">
      <c r="A83" s="23">
        <v>70</v>
      </c>
      <c r="B83" s="35">
        <v>43543</v>
      </c>
      <c r="C83" s="41">
        <v>9971.32</v>
      </c>
      <c r="D83" s="37" t="s">
        <v>110</v>
      </c>
      <c r="E83" s="38" t="s">
        <v>189</v>
      </c>
    </row>
    <row r="84" spans="1:5">
      <c r="A84" s="23">
        <v>72</v>
      </c>
      <c r="B84" s="35">
        <v>43543</v>
      </c>
      <c r="C84" s="41">
        <v>430000</v>
      </c>
      <c r="D84" s="37" t="s">
        <v>179</v>
      </c>
      <c r="E84" s="38" t="s">
        <v>85</v>
      </c>
    </row>
    <row r="85" spans="1:5">
      <c r="A85" s="23">
        <v>73</v>
      </c>
      <c r="B85" s="35">
        <v>43543</v>
      </c>
      <c r="C85" s="41">
        <v>2500000</v>
      </c>
      <c r="D85" s="45" t="s">
        <v>12</v>
      </c>
      <c r="E85" s="45" t="s">
        <v>190</v>
      </c>
    </row>
    <row r="86" spans="1:5">
      <c r="A86" s="23">
        <v>74</v>
      </c>
      <c r="B86" s="35">
        <v>43543</v>
      </c>
      <c r="C86" s="41">
        <v>273</v>
      </c>
      <c r="D86" s="37" t="s">
        <v>191</v>
      </c>
      <c r="E86" s="38" t="s">
        <v>67</v>
      </c>
    </row>
    <row r="87" spans="1:5">
      <c r="A87" s="23">
        <v>75</v>
      </c>
      <c r="B87" s="35">
        <v>43543</v>
      </c>
      <c r="C87" s="41">
        <v>528</v>
      </c>
      <c r="D87" s="37" t="s">
        <v>191</v>
      </c>
      <c r="E87" s="38" t="s">
        <v>67</v>
      </c>
    </row>
    <row r="88" spans="1:5">
      <c r="A88" s="23">
        <v>76</v>
      </c>
      <c r="B88" s="35">
        <v>43543</v>
      </c>
      <c r="C88" s="41">
        <v>590</v>
      </c>
      <c r="D88" s="37" t="s">
        <v>191</v>
      </c>
      <c r="E88" s="38" t="s">
        <v>67</v>
      </c>
    </row>
    <row r="89" spans="1:5">
      <c r="A89" s="23">
        <v>77</v>
      </c>
      <c r="B89" s="35">
        <v>43543</v>
      </c>
      <c r="C89" s="41">
        <v>32290.080000000002</v>
      </c>
      <c r="D89" s="37" t="s">
        <v>192</v>
      </c>
      <c r="E89" s="38" t="s">
        <v>194</v>
      </c>
    </row>
    <row r="90" spans="1:5">
      <c r="A90" s="23">
        <v>78</v>
      </c>
      <c r="B90" s="35">
        <v>43543</v>
      </c>
      <c r="C90" s="41">
        <v>2981.06</v>
      </c>
      <c r="D90" s="37" t="s">
        <v>193</v>
      </c>
      <c r="E90" s="38" t="s">
        <v>195</v>
      </c>
    </row>
    <row r="91" spans="1:5">
      <c r="A91" s="23">
        <v>79</v>
      </c>
      <c r="B91" s="35">
        <v>43545</v>
      </c>
      <c r="C91" s="41">
        <v>280000</v>
      </c>
      <c r="D91" s="37" t="s">
        <v>87</v>
      </c>
      <c r="E91" s="38" t="s">
        <v>197</v>
      </c>
    </row>
    <row r="92" spans="1:5">
      <c r="A92" s="23">
        <v>80</v>
      </c>
      <c r="B92" s="35">
        <v>43545</v>
      </c>
      <c r="C92" s="41">
        <v>6270</v>
      </c>
      <c r="D92" s="37" t="s">
        <v>107</v>
      </c>
      <c r="E92" s="38" t="s">
        <v>198</v>
      </c>
    </row>
    <row r="93" spans="1:5">
      <c r="A93" s="23">
        <v>81</v>
      </c>
      <c r="B93" s="35">
        <v>43545</v>
      </c>
      <c r="C93" s="41">
        <v>1291.1500000000001</v>
      </c>
      <c r="D93" s="37" t="s">
        <v>196</v>
      </c>
      <c r="E93" s="38" t="s">
        <v>199</v>
      </c>
    </row>
    <row r="94" spans="1:5">
      <c r="A94" s="23">
        <v>82</v>
      </c>
      <c r="B94" s="35">
        <v>43549</v>
      </c>
      <c r="C94" s="36">
        <v>5289.94</v>
      </c>
      <c r="D94" s="38" t="s">
        <v>200</v>
      </c>
      <c r="E94" s="38" t="s">
        <v>203</v>
      </c>
    </row>
    <row r="95" spans="1:5">
      <c r="A95" s="23">
        <v>83</v>
      </c>
      <c r="B95" s="35">
        <v>43549</v>
      </c>
      <c r="C95" s="41">
        <v>119</v>
      </c>
      <c r="D95" s="37" t="s">
        <v>201</v>
      </c>
      <c r="E95" s="38" t="s">
        <v>204</v>
      </c>
    </row>
    <row r="96" spans="1:5">
      <c r="A96" s="23">
        <v>84</v>
      </c>
      <c r="B96" s="35">
        <v>43549</v>
      </c>
      <c r="C96" s="41">
        <v>50630.080000000002</v>
      </c>
      <c r="D96" s="37" t="s">
        <v>83</v>
      </c>
      <c r="E96" s="38" t="s">
        <v>85</v>
      </c>
    </row>
    <row r="97" spans="1:5">
      <c r="A97" s="23">
        <v>85</v>
      </c>
      <c r="B97" s="35">
        <v>43549</v>
      </c>
      <c r="C97" s="41">
        <v>2495.75</v>
      </c>
      <c r="D97" s="37" t="s">
        <v>193</v>
      </c>
      <c r="E97" s="38" t="s">
        <v>205</v>
      </c>
    </row>
    <row r="98" spans="1:5">
      <c r="A98" s="23">
        <v>86</v>
      </c>
      <c r="B98" s="35">
        <v>43549</v>
      </c>
      <c r="C98" s="41">
        <v>42.26</v>
      </c>
      <c r="D98" s="37" t="s">
        <v>20</v>
      </c>
      <c r="E98" s="38" t="s">
        <v>59</v>
      </c>
    </row>
    <row r="99" spans="1:5">
      <c r="A99" s="23">
        <v>87</v>
      </c>
      <c r="B99" s="35">
        <v>43549</v>
      </c>
      <c r="C99" s="41">
        <v>1250</v>
      </c>
      <c r="D99" s="37" t="s">
        <v>63</v>
      </c>
      <c r="E99" s="38" t="s">
        <v>206</v>
      </c>
    </row>
    <row r="100" spans="1:5">
      <c r="A100" s="23">
        <v>88</v>
      </c>
      <c r="B100" s="35">
        <v>43549</v>
      </c>
      <c r="C100" s="41">
        <v>3000</v>
      </c>
      <c r="D100" s="37" t="s">
        <v>176</v>
      </c>
      <c r="E100" s="38" t="s">
        <v>187</v>
      </c>
    </row>
    <row r="101" spans="1:5">
      <c r="A101" s="23">
        <v>89</v>
      </c>
      <c r="B101" s="35">
        <v>43549</v>
      </c>
      <c r="C101" s="41">
        <v>7224.61</v>
      </c>
      <c r="D101" s="37" t="s">
        <v>21</v>
      </c>
      <c r="E101" s="38" t="s">
        <v>19</v>
      </c>
    </row>
    <row r="102" spans="1:5">
      <c r="A102" s="23">
        <v>90</v>
      </c>
      <c r="B102" s="35">
        <v>43549</v>
      </c>
      <c r="C102" s="41">
        <f>920+260.75</f>
        <v>1180.75</v>
      </c>
      <c r="D102" s="37" t="s">
        <v>202</v>
      </c>
      <c r="E102" s="38" t="s">
        <v>60</v>
      </c>
    </row>
    <row r="103" spans="1:5">
      <c r="A103" s="23">
        <v>91</v>
      </c>
      <c r="B103" s="35">
        <v>43549</v>
      </c>
      <c r="C103" s="41">
        <v>1149.99</v>
      </c>
      <c r="D103" s="37" t="s">
        <v>89</v>
      </c>
      <c r="E103" s="38" t="s">
        <v>65</v>
      </c>
    </row>
    <row r="104" spans="1:5">
      <c r="A104" s="23">
        <v>92</v>
      </c>
      <c r="B104" s="35">
        <v>43549</v>
      </c>
      <c r="C104" s="41">
        <v>49999.040000000001</v>
      </c>
      <c r="D104" s="37" t="s">
        <v>73</v>
      </c>
      <c r="E104" s="38" t="s">
        <v>74</v>
      </c>
    </row>
    <row r="105" spans="1:5">
      <c r="A105" s="23">
        <v>93</v>
      </c>
      <c r="B105" s="35">
        <v>43549</v>
      </c>
      <c r="C105" s="36">
        <v>1500000</v>
      </c>
      <c r="D105" s="45" t="s">
        <v>12</v>
      </c>
      <c r="E105" s="45" t="s">
        <v>147</v>
      </c>
    </row>
    <row r="106" spans="1:5">
      <c r="A106" s="23">
        <v>94</v>
      </c>
      <c r="B106" s="35">
        <v>43549</v>
      </c>
      <c r="C106" s="36">
        <v>1533123</v>
      </c>
      <c r="D106" s="45" t="s">
        <v>113</v>
      </c>
      <c r="E106" s="45" t="s">
        <v>230</v>
      </c>
    </row>
    <row r="107" spans="1:5">
      <c r="A107" s="23">
        <v>94</v>
      </c>
      <c r="B107" s="35">
        <v>43549</v>
      </c>
      <c r="C107" s="36">
        <v>12624563.539999999</v>
      </c>
      <c r="D107" s="46" t="s">
        <v>107</v>
      </c>
      <c r="E107" s="45" t="s">
        <v>207</v>
      </c>
    </row>
    <row r="108" spans="1:5">
      <c r="A108" s="23">
        <v>95</v>
      </c>
      <c r="B108" s="35">
        <v>43551</v>
      </c>
      <c r="C108" s="41">
        <v>452.69</v>
      </c>
      <c r="D108" s="37" t="s">
        <v>208</v>
      </c>
      <c r="E108" s="38" t="s">
        <v>209</v>
      </c>
    </row>
    <row r="109" spans="1:5">
      <c r="A109" s="23">
        <v>96</v>
      </c>
      <c r="B109" s="35">
        <v>43551</v>
      </c>
      <c r="C109" s="41">
        <v>4704</v>
      </c>
      <c r="D109" s="37" t="s">
        <v>210</v>
      </c>
      <c r="E109" s="38" t="s">
        <v>216</v>
      </c>
    </row>
    <row r="110" spans="1:5">
      <c r="A110" s="23">
        <v>97</v>
      </c>
      <c r="B110" s="35">
        <v>43551</v>
      </c>
      <c r="C110" s="41">
        <v>163.82</v>
      </c>
      <c r="D110" s="37" t="s">
        <v>22</v>
      </c>
      <c r="E110" s="38" t="s">
        <v>217</v>
      </c>
    </row>
    <row r="111" spans="1:5">
      <c r="A111" s="23">
        <v>98</v>
      </c>
      <c r="B111" s="35">
        <v>43551</v>
      </c>
      <c r="C111" s="41">
        <v>51743.96</v>
      </c>
      <c r="D111" s="37" t="s">
        <v>21</v>
      </c>
      <c r="E111" s="38" t="s">
        <v>218</v>
      </c>
    </row>
    <row r="112" spans="1:5">
      <c r="A112" s="23">
        <v>99</v>
      </c>
      <c r="B112" s="35">
        <v>43551</v>
      </c>
      <c r="C112" s="41">
        <v>597.01</v>
      </c>
      <c r="D112" s="37" t="s">
        <v>64</v>
      </c>
      <c r="E112" s="38" t="s">
        <v>91</v>
      </c>
    </row>
    <row r="113" spans="1:5">
      <c r="A113" s="23">
        <v>100</v>
      </c>
      <c r="B113" s="35">
        <v>43551</v>
      </c>
      <c r="C113" s="41">
        <f>970934.09-430000</f>
        <v>540934.09</v>
      </c>
      <c r="D113" s="37" t="s">
        <v>179</v>
      </c>
      <c r="E113" s="38" t="s">
        <v>85</v>
      </c>
    </row>
    <row r="114" spans="1:5">
      <c r="A114" s="23">
        <v>101</v>
      </c>
      <c r="B114" s="35">
        <v>43551</v>
      </c>
      <c r="C114" s="41">
        <v>2274.2199999999998</v>
      </c>
      <c r="D114" s="37" t="s">
        <v>71</v>
      </c>
      <c r="E114" s="38" t="s">
        <v>68</v>
      </c>
    </row>
    <row r="115" spans="1:5">
      <c r="A115" s="23">
        <v>102</v>
      </c>
      <c r="B115" s="35">
        <v>43551</v>
      </c>
      <c r="C115" s="41">
        <v>356204.09</v>
      </c>
      <c r="D115" s="37" t="s">
        <v>211</v>
      </c>
      <c r="E115" s="38" t="s">
        <v>154</v>
      </c>
    </row>
    <row r="116" spans="1:5">
      <c r="A116" s="23">
        <v>103</v>
      </c>
      <c r="B116" s="35">
        <v>43551</v>
      </c>
      <c r="C116" s="41">
        <v>1011.5</v>
      </c>
      <c r="D116" s="37" t="s">
        <v>105</v>
      </c>
      <c r="E116" s="38" t="s">
        <v>219</v>
      </c>
    </row>
    <row r="117" spans="1:5">
      <c r="A117" s="23">
        <v>104</v>
      </c>
      <c r="B117" s="35">
        <v>43551</v>
      </c>
      <c r="C117" s="41">
        <v>3534.54</v>
      </c>
      <c r="D117" s="37" t="s">
        <v>212</v>
      </c>
      <c r="E117" s="38" t="s">
        <v>220</v>
      </c>
    </row>
    <row r="118" spans="1:5">
      <c r="A118" s="23">
        <v>105</v>
      </c>
      <c r="B118" s="35">
        <v>43551</v>
      </c>
      <c r="C118" s="41">
        <v>852.46</v>
      </c>
      <c r="D118" s="37" t="s">
        <v>81</v>
      </c>
      <c r="E118" s="38" t="s">
        <v>96</v>
      </c>
    </row>
    <row r="119" spans="1:5">
      <c r="A119" s="23">
        <v>106</v>
      </c>
      <c r="B119" s="35">
        <v>43551</v>
      </c>
      <c r="C119" s="41">
        <v>3394.18</v>
      </c>
      <c r="D119" s="37" t="s">
        <v>213</v>
      </c>
      <c r="E119" s="38" t="s">
        <v>221</v>
      </c>
    </row>
    <row r="120" spans="1:5">
      <c r="A120" s="23">
        <v>107</v>
      </c>
      <c r="B120" s="35">
        <v>43551</v>
      </c>
      <c r="C120" s="41">
        <v>622.98</v>
      </c>
      <c r="D120" s="37" t="s">
        <v>70</v>
      </c>
      <c r="E120" s="38" t="s">
        <v>97</v>
      </c>
    </row>
    <row r="121" spans="1:5">
      <c r="A121" s="23">
        <v>108</v>
      </c>
      <c r="B121" s="35">
        <v>43551</v>
      </c>
      <c r="C121" s="41">
        <v>2617.4299999999998</v>
      </c>
      <c r="D121" s="37" t="s">
        <v>214</v>
      </c>
      <c r="E121" s="38" t="s">
        <v>97</v>
      </c>
    </row>
    <row r="122" spans="1:5">
      <c r="A122" s="23">
        <v>109</v>
      </c>
      <c r="B122" s="35">
        <v>43551</v>
      </c>
      <c r="C122" s="41">
        <v>5000</v>
      </c>
      <c r="D122" s="37" t="s">
        <v>84</v>
      </c>
      <c r="E122" s="38" t="s">
        <v>222</v>
      </c>
    </row>
    <row r="123" spans="1:5">
      <c r="A123" s="23">
        <v>110</v>
      </c>
      <c r="B123" s="35">
        <v>43551</v>
      </c>
      <c r="C123" s="44">
        <v>83.3</v>
      </c>
      <c r="D123" s="37" t="s">
        <v>215</v>
      </c>
      <c r="E123" s="38" t="s">
        <v>223</v>
      </c>
    </row>
    <row r="124" spans="1:5">
      <c r="A124" s="23">
        <v>111</v>
      </c>
      <c r="B124" s="35">
        <v>43552</v>
      </c>
      <c r="C124" s="44">
        <v>10627.5</v>
      </c>
      <c r="D124" s="47" t="s">
        <v>224</v>
      </c>
      <c r="E124" s="38" t="s">
        <v>225</v>
      </c>
    </row>
    <row r="125" spans="1:5">
      <c r="A125" s="23">
        <v>112</v>
      </c>
      <c r="B125" s="35">
        <v>43553</v>
      </c>
      <c r="C125" s="36">
        <v>83.3</v>
      </c>
      <c r="D125" s="38" t="s">
        <v>226</v>
      </c>
      <c r="E125" s="38" t="s">
        <v>227</v>
      </c>
    </row>
    <row r="126" spans="1:5">
      <c r="A126" s="23">
        <v>113</v>
      </c>
      <c r="B126" s="35">
        <v>43553</v>
      </c>
      <c r="C126" s="36">
        <v>186.9</v>
      </c>
      <c r="D126" s="38" t="s">
        <v>90</v>
      </c>
      <c r="E126" s="38" t="s">
        <v>102</v>
      </c>
    </row>
    <row r="127" spans="1:5">
      <c r="A127" s="23">
        <v>114</v>
      </c>
      <c r="B127" s="35">
        <v>43553</v>
      </c>
      <c r="C127" s="36">
        <v>994.83</v>
      </c>
      <c r="D127" s="38" t="s">
        <v>103</v>
      </c>
      <c r="E127" s="38" t="s">
        <v>205</v>
      </c>
    </row>
    <row r="128" spans="1:5">
      <c r="A128" s="23">
        <v>115</v>
      </c>
      <c r="B128" s="35">
        <v>43553</v>
      </c>
      <c r="C128" s="36">
        <v>1299.48</v>
      </c>
      <c r="D128" s="38" t="s">
        <v>196</v>
      </c>
      <c r="E128" s="38" t="s">
        <v>199</v>
      </c>
    </row>
    <row r="129" spans="1:5">
      <c r="A129" s="23">
        <v>116</v>
      </c>
      <c r="B129" s="35">
        <v>43553</v>
      </c>
      <c r="C129" s="36">
        <v>1400000</v>
      </c>
      <c r="D129" s="45" t="s">
        <v>12</v>
      </c>
      <c r="E129" s="45" t="s">
        <v>190</v>
      </c>
    </row>
    <row r="130" spans="1:5">
      <c r="A130" s="23">
        <v>117</v>
      </c>
      <c r="B130" s="35">
        <v>43553</v>
      </c>
      <c r="C130" s="36">
        <v>1500000</v>
      </c>
      <c r="D130" s="45" t="s">
        <v>12</v>
      </c>
      <c r="E130" s="38" t="s">
        <v>229</v>
      </c>
    </row>
    <row r="131" spans="1:5">
      <c r="A131" s="23">
        <v>118</v>
      </c>
      <c r="B131" s="35">
        <v>43553</v>
      </c>
      <c r="C131" s="36">
        <v>836041.24</v>
      </c>
      <c r="D131" s="38" t="s">
        <v>228</v>
      </c>
      <c r="E131" s="38" t="s">
        <v>86</v>
      </c>
    </row>
    <row r="132" spans="1:5">
      <c r="B132" s="20" t="s">
        <v>24</v>
      </c>
      <c r="C132" s="24">
        <f>SUM(C14:C131)</f>
        <v>37370541.629999988</v>
      </c>
    </row>
    <row r="134" spans="1:5">
      <c r="A134" s="25" t="s">
        <v>25</v>
      </c>
      <c r="B134" s="26" t="s">
        <v>26</v>
      </c>
      <c r="C134" s="27"/>
      <c r="D134" s="27"/>
      <c r="E134" s="27"/>
    </row>
    <row r="135" spans="1:5">
      <c r="A135" s="23">
        <v>1</v>
      </c>
      <c r="B135" s="35">
        <v>43555</v>
      </c>
      <c r="C135" s="41">
        <v>461510.86</v>
      </c>
      <c r="D135" s="37" t="s">
        <v>254</v>
      </c>
      <c r="E135" s="38" t="s">
        <v>253</v>
      </c>
    </row>
    <row r="136" spans="1:5">
      <c r="A136" s="51"/>
      <c r="B136" s="91" t="s">
        <v>24</v>
      </c>
      <c r="C136" s="28">
        <f>SUM(C135:C135)</f>
        <v>461510.86</v>
      </c>
      <c r="D136" s="51"/>
      <c r="E136" s="51"/>
    </row>
    <row r="137" spans="1:5">
      <c r="B137" s="20"/>
      <c r="C137" s="24"/>
    </row>
    <row r="139" spans="1:5">
      <c r="A139" s="107" t="s">
        <v>28</v>
      </c>
      <c r="B139" s="107"/>
      <c r="C139" s="28">
        <f>C11+C132+C136</f>
        <v>40309719.489999987</v>
      </c>
    </row>
  </sheetData>
  <mergeCells count="4">
    <mergeCell ref="B5:E5"/>
    <mergeCell ref="B9:E9"/>
    <mergeCell ref="B13:E13"/>
    <mergeCell ref="A139:B139"/>
  </mergeCell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7"/>
  <sheetViews>
    <sheetView topLeftCell="A10" zoomScale="110" zoomScaleNormal="110" workbookViewId="0">
      <selection activeCell="C37" sqref="C37"/>
    </sheetView>
  </sheetViews>
  <sheetFormatPr defaultColWidth="9.140625" defaultRowHeight="15.75"/>
  <cols>
    <col min="1" max="1" width="9.140625" style="70"/>
    <col min="2" max="2" width="14.5703125" style="70" customWidth="1"/>
    <col min="3" max="3" width="17.42578125" style="70" customWidth="1"/>
    <col min="4" max="4" width="46.5703125" style="70" customWidth="1"/>
    <col min="5" max="16384" width="9.140625" style="70"/>
  </cols>
  <sheetData>
    <row r="1" spans="1:7" s="1" customFormat="1" ht="24.95" customHeight="1">
      <c r="A1" s="17"/>
      <c r="B1" s="101" t="s">
        <v>231</v>
      </c>
      <c r="C1" s="101"/>
      <c r="D1" s="101"/>
      <c r="E1" s="101"/>
      <c r="F1" s="101"/>
      <c r="G1" s="101"/>
    </row>
    <row r="2" spans="1:7" s="1" customFormat="1">
      <c r="B2" s="60"/>
    </row>
    <row r="3" spans="1:7" s="1" customFormat="1">
      <c r="A3" s="61" t="s">
        <v>29</v>
      </c>
      <c r="B3" s="62" t="s">
        <v>3</v>
      </c>
      <c r="C3" s="63" t="s">
        <v>4</v>
      </c>
      <c r="D3" s="64" t="s">
        <v>6</v>
      </c>
    </row>
    <row r="4" spans="1:7" s="1" customFormat="1">
      <c r="A4" s="65"/>
    </row>
    <row r="5" spans="1:7" s="1" customFormat="1" ht="16.5" thickBot="1">
      <c r="A5" s="48" t="s">
        <v>30</v>
      </c>
      <c r="B5" s="108" t="s">
        <v>31</v>
      </c>
      <c r="C5" s="109"/>
      <c r="D5" s="110"/>
    </row>
    <row r="6" spans="1:7" s="1" customFormat="1" ht="16.5" thickBot="1">
      <c r="A6" s="66"/>
      <c r="B6" s="67"/>
      <c r="C6" s="68"/>
      <c r="D6" s="69"/>
    </row>
    <row r="7" spans="1:7" s="1" customFormat="1">
      <c r="A7" s="49" t="s">
        <v>32</v>
      </c>
      <c r="B7" s="111" t="s">
        <v>33</v>
      </c>
      <c r="C7" s="111"/>
      <c r="D7" s="112"/>
    </row>
    <row r="8" spans="1:7">
      <c r="A8" s="81">
        <v>1</v>
      </c>
      <c r="B8" s="82">
        <v>43528</v>
      </c>
      <c r="C8" s="80">
        <v>4900</v>
      </c>
      <c r="D8" s="51" t="s">
        <v>235</v>
      </c>
    </row>
    <row r="9" spans="1:7">
      <c r="A9" s="81">
        <v>2</v>
      </c>
      <c r="B9" s="82">
        <v>43532</v>
      </c>
      <c r="C9" s="80">
        <v>4900</v>
      </c>
      <c r="D9" s="51" t="s">
        <v>233</v>
      </c>
    </row>
    <row r="10" spans="1:7">
      <c r="A10" s="81">
        <v>3</v>
      </c>
      <c r="B10" s="82">
        <v>43537</v>
      </c>
      <c r="C10" s="80">
        <v>4900</v>
      </c>
      <c r="D10" s="51" t="s">
        <v>234</v>
      </c>
    </row>
    <row r="11" spans="1:7">
      <c r="A11" s="81">
        <v>4</v>
      </c>
      <c r="B11" s="82">
        <v>43530</v>
      </c>
      <c r="C11" s="80">
        <v>20</v>
      </c>
      <c r="D11" s="51" t="s">
        <v>236</v>
      </c>
    </row>
    <row r="12" spans="1:7">
      <c r="A12" s="81">
        <v>5</v>
      </c>
      <c r="B12" s="82">
        <v>43531</v>
      </c>
      <c r="C12" s="80">
        <v>38.68</v>
      </c>
      <c r="D12" s="51" t="s">
        <v>237</v>
      </c>
    </row>
    <row r="13" spans="1:7">
      <c r="A13" s="81">
        <v>6</v>
      </c>
      <c r="B13" s="82">
        <v>43530</v>
      </c>
      <c r="C13" s="80">
        <v>24.4</v>
      </c>
      <c r="D13" s="51" t="s">
        <v>241</v>
      </c>
    </row>
    <row r="14" spans="1:7">
      <c r="A14" s="81">
        <v>7</v>
      </c>
      <c r="B14" s="82">
        <v>43546</v>
      </c>
      <c r="C14" s="80">
        <v>615</v>
      </c>
      <c r="D14" s="51" t="s">
        <v>242</v>
      </c>
    </row>
    <row r="15" spans="1:7">
      <c r="A15" s="81">
        <v>8</v>
      </c>
      <c r="B15" s="82">
        <v>43536</v>
      </c>
      <c r="C15" s="80">
        <v>30</v>
      </c>
      <c r="D15" s="51" t="s">
        <v>243</v>
      </c>
    </row>
    <row r="16" spans="1:7">
      <c r="A16" s="81">
        <v>9</v>
      </c>
      <c r="B16" s="82">
        <v>43528</v>
      </c>
      <c r="C16" s="80">
        <v>79.5</v>
      </c>
      <c r="D16" s="51" t="s">
        <v>244</v>
      </c>
    </row>
    <row r="17" spans="1:7">
      <c r="A17" s="81">
        <v>10</v>
      </c>
      <c r="B17" s="82">
        <v>43544</v>
      </c>
      <c r="C17" s="80">
        <v>4900</v>
      </c>
      <c r="D17" s="51" t="s">
        <v>245</v>
      </c>
    </row>
    <row r="18" spans="1:7">
      <c r="A18" s="81">
        <v>11</v>
      </c>
      <c r="B18" s="82">
        <v>43543</v>
      </c>
      <c r="C18" s="80">
        <v>30.46</v>
      </c>
      <c r="D18" s="51" t="s">
        <v>246</v>
      </c>
    </row>
    <row r="19" spans="1:7">
      <c r="A19" s="81">
        <v>12</v>
      </c>
      <c r="B19" s="82">
        <v>43545</v>
      </c>
      <c r="C19" s="80">
        <f>1402+80+60+30+30+132.74+455.12+455.12+455.12</f>
        <v>3100.1</v>
      </c>
      <c r="D19" s="51" t="s">
        <v>247</v>
      </c>
    </row>
    <row r="20" spans="1:7">
      <c r="A20" s="81">
        <v>13</v>
      </c>
      <c r="B20" s="82">
        <v>43542</v>
      </c>
      <c r="C20" s="80">
        <v>4873.07</v>
      </c>
      <c r="D20" s="51" t="s">
        <v>248</v>
      </c>
    </row>
    <row r="21" spans="1:7">
      <c r="A21" s="81">
        <v>14</v>
      </c>
      <c r="B21" s="82">
        <v>43543</v>
      </c>
      <c r="C21" s="80">
        <v>200</v>
      </c>
      <c r="D21" s="51" t="s">
        <v>249</v>
      </c>
    </row>
    <row r="22" spans="1:7">
      <c r="A22" s="81">
        <v>15</v>
      </c>
      <c r="B22" s="82">
        <v>43549</v>
      </c>
      <c r="C22" s="80">
        <v>59.5</v>
      </c>
      <c r="D22" s="51" t="s">
        <v>250</v>
      </c>
    </row>
    <row r="23" spans="1:7">
      <c r="A23" s="81">
        <v>16</v>
      </c>
      <c r="B23" s="82">
        <v>43551</v>
      </c>
      <c r="C23" s="80">
        <v>4200</v>
      </c>
      <c r="D23" s="51" t="s">
        <v>251</v>
      </c>
    </row>
    <row r="24" spans="1:7">
      <c r="B24" s="52" t="s">
        <v>24</v>
      </c>
      <c r="C24" s="53">
        <f>SUM(C8:C23)</f>
        <v>32870.71</v>
      </c>
    </row>
    <row r="27" spans="1:7" s="1" customFormat="1">
      <c r="A27" s="54" t="s">
        <v>34</v>
      </c>
      <c r="B27" s="111" t="s">
        <v>35</v>
      </c>
      <c r="C27" s="111"/>
      <c r="D27" s="112"/>
    </row>
    <row r="28" spans="1:7" s="56" customFormat="1">
      <c r="A28" s="55">
        <v>1</v>
      </c>
      <c r="B28" s="50">
        <v>43528</v>
      </c>
      <c r="C28" s="79">
        <v>70</v>
      </c>
      <c r="D28" s="51" t="s">
        <v>36</v>
      </c>
      <c r="G28" s="56" t="s">
        <v>232</v>
      </c>
    </row>
    <row r="29" spans="1:7">
      <c r="A29" s="55">
        <v>2</v>
      </c>
      <c r="B29" s="50">
        <v>43532</v>
      </c>
      <c r="C29" s="80">
        <v>20</v>
      </c>
      <c r="D29" s="51" t="s">
        <v>93</v>
      </c>
    </row>
    <row r="30" spans="1:7">
      <c r="A30" s="55">
        <v>3</v>
      </c>
      <c r="B30" s="50">
        <v>43530</v>
      </c>
      <c r="C30" s="80">
        <v>80</v>
      </c>
      <c r="D30" s="51" t="s">
        <v>36</v>
      </c>
    </row>
    <row r="31" spans="1:7">
      <c r="A31" s="55">
        <v>4</v>
      </c>
      <c r="B31" s="50">
        <v>43530</v>
      </c>
      <c r="C31" s="80">
        <v>80</v>
      </c>
      <c r="D31" s="51" t="s">
        <v>36</v>
      </c>
    </row>
    <row r="32" spans="1:7">
      <c r="A32" s="55">
        <v>5</v>
      </c>
      <c r="B32" s="50">
        <v>43542</v>
      </c>
      <c r="C32" s="80">
        <v>80</v>
      </c>
      <c r="D32" s="51" t="s">
        <v>36</v>
      </c>
    </row>
    <row r="33" spans="1:4">
      <c r="A33" s="55">
        <v>6</v>
      </c>
      <c r="B33" s="50">
        <v>43542</v>
      </c>
      <c r="C33" s="80">
        <v>80</v>
      </c>
      <c r="D33" s="51" t="s">
        <v>36</v>
      </c>
    </row>
    <row r="34" spans="1:4">
      <c r="A34" s="55">
        <v>6</v>
      </c>
      <c r="B34" s="50">
        <v>43545</v>
      </c>
      <c r="C34" s="80">
        <v>661.63</v>
      </c>
      <c r="D34" s="51" t="s">
        <v>256</v>
      </c>
    </row>
    <row r="35" spans="1:4">
      <c r="B35" s="57" t="s">
        <v>24</v>
      </c>
      <c r="C35" s="58">
        <f>SUM(C28:C34)</f>
        <v>1071.6300000000001</v>
      </c>
    </row>
    <row r="37" spans="1:4">
      <c r="A37" s="113" t="s">
        <v>37</v>
      </c>
      <c r="B37" s="113"/>
      <c r="C37" s="59">
        <f>C24+C35</f>
        <v>33942.339999999997</v>
      </c>
    </row>
  </sheetData>
  <mergeCells count="5">
    <mergeCell ref="B1:G1"/>
    <mergeCell ref="B5:D5"/>
    <mergeCell ref="B7:D7"/>
    <mergeCell ref="B27:D27"/>
    <mergeCell ref="A37:B37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"/>
  <sheetViews>
    <sheetView workbookViewId="0">
      <selection activeCell="B9" sqref="B9"/>
    </sheetView>
  </sheetViews>
  <sheetFormatPr defaultColWidth="9.140625" defaultRowHeight="15.75"/>
  <cols>
    <col min="1" max="1" width="9.140625" style="70"/>
    <col min="2" max="2" width="12.42578125" style="70" customWidth="1"/>
    <col min="3" max="3" width="24.5703125" style="70" customWidth="1"/>
    <col min="4" max="4" width="21.140625" style="70" customWidth="1"/>
    <col min="5" max="5" width="29.7109375" style="70" customWidth="1"/>
    <col min="6" max="6" width="16.7109375" style="70" customWidth="1"/>
    <col min="7" max="7" width="18.7109375" style="70" customWidth="1"/>
    <col min="8" max="8" width="27.28515625" style="70" customWidth="1"/>
    <col min="9" max="9" width="13.28515625" style="70" customWidth="1"/>
    <col min="10" max="10" width="13" style="70" customWidth="1"/>
    <col min="11" max="16384" width="9.140625" style="70"/>
  </cols>
  <sheetData>
    <row r="1" spans="1:12" s="1" customFormat="1">
      <c r="B1" s="117" t="s">
        <v>252</v>
      </c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1:12" s="1" customFormat="1">
      <c r="L2" s="3"/>
    </row>
    <row r="3" spans="1:12" s="1" customFormat="1" ht="16.5" thickBot="1">
      <c r="L3" s="3"/>
    </row>
    <row r="4" spans="1:12" s="1" customFormat="1">
      <c r="A4" s="119" t="s">
        <v>38</v>
      </c>
      <c r="B4" s="120"/>
      <c r="C4" s="120" t="s">
        <v>39</v>
      </c>
      <c r="D4" s="120" t="s">
        <v>40</v>
      </c>
      <c r="E4" s="122" t="s">
        <v>41</v>
      </c>
      <c r="F4" s="120" t="s">
        <v>42</v>
      </c>
      <c r="G4" s="120"/>
      <c r="H4" s="120"/>
      <c r="I4" s="122" t="s">
        <v>43</v>
      </c>
      <c r="J4" s="122" t="s">
        <v>44</v>
      </c>
      <c r="K4" s="122" t="s">
        <v>45</v>
      </c>
      <c r="L4" s="124" t="s">
        <v>46</v>
      </c>
    </row>
    <row r="5" spans="1:12" s="1" customFormat="1" ht="16.5" thickBot="1">
      <c r="A5" s="71" t="s">
        <v>47</v>
      </c>
      <c r="B5" s="72" t="s">
        <v>48</v>
      </c>
      <c r="C5" s="121"/>
      <c r="D5" s="121"/>
      <c r="E5" s="123"/>
      <c r="F5" s="72" t="s">
        <v>49</v>
      </c>
      <c r="G5" s="72" t="s">
        <v>50</v>
      </c>
      <c r="H5" s="72" t="s">
        <v>51</v>
      </c>
      <c r="I5" s="123"/>
      <c r="J5" s="123"/>
      <c r="K5" s="123"/>
      <c r="L5" s="125"/>
    </row>
    <row r="6" spans="1:12">
      <c r="A6" s="84">
        <v>3518</v>
      </c>
      <c r="B6" s="85">
        <v>43535</v>
      </c>
      <c r="C6" s="86" t="s">
        <v>76</v>
      </c>
      <c r="D6" s="87" t="s">
        <v>77</v>
      </c>
      <c r="E6" s="87" t="s">
        <v>78</v>
      </c>
      <c r="F6" s="88" t="s">
        <v>52</v>
      </c>
      <c r="G6" s="88" t="s">
        <v>54</v>
      </c>
      <c r="H6" s="88" t="s">
        <v>238</v>
      </c>
      <c r="I6" s="88" t="s">
        <v>53</v>
      </c>
      <c r="J6" s="88" t="s">
        <v>66</v>
      </c>
      <c r="K6" s="88">
        <v>2</v>
      </c>
      <c r="L6" s="89">
        <f>610+145.99</f>
        <v>755.99</v>
      </c>
    </row>
    <row r="7" spans="1:12" ht="47.25">
      <c r="A7" s="73">
        <v>2801</v>
      </c>
      <c r="B7" s="74">
        <v>43537</v>
      </c>
      <c r="C7" s="83" t="s">
        <v>76</v>
      </c>
      <c r="D7" s="75" t="s">
        <v>77</v>
      </c>
      <c r="E7" s="75" t="s">
        <v>78</v>
      </c>
      <c r="F7" s="76" t="s">
        <v>52</v>
      </c>
      <c r="G7" s="76" t="s">
        <v>54</v>
      </c>
      <c r="H7" s="78" t="s">
        <v>239</v>
      </c>
      <c r="I7" s="76" t="s">
        <v>53</v>
      </c>
      <c r="J7" s="76" t="s">
        <v>66</v>
      </c>
      <c r="K7" s="76">
        <v>5</v>
      </c>
      <c r="L7" s="77">
        <v>738.35</v>
      </c>
    </row>
    <row r="8" spans="1:12" ht="32.25" thickBot="1">
      <c r="A8" s="95">
        <v>2324</v>
      </c>
      <c r="B8" s="96">
        <v>43537</v>
      </c>
      <c r="C8" s="97" t="s">
        <v>76</v>
      </c>
      <c r="D8" s="98" t="s">
        <v>77</v>
      </c>
      <c r="E8" s="98" t="s">
        <v>78</v>
      </c>
      <c r="F8" s="90" t="s">
        <v>52</v>
      </c>
      <c r="G8" s="90" t="s">
        <v>54</v>
      </c>
      <c r="H8" s="99" t="s">
        <v>240</v>
      </c>
      <c r="I8" s="90" t="s">
        <v>53</v>
      </c>
      <c r="J8" s="90" t="s">
        <v>66</v>
      </c>
      <c r="K8" s="90">
        <v>2</v>
      </c>
      <c r="L8" s="100">
        <f>580+275</f>
        <v>855</v>
      </c>
    </row>
    <row r="9" spans="1:12" ht="16.5" thickBot="1">
      <c r="A9" s="92"/>
      <c r="B9" s="93"/>
      <c r="C9" s="93"/>
      <c r="D9" s="93"/>
      <c r="E9" s="93"/>
      <c r="F9" s="93"/>
      <c r="G9" s="93"/>
      <c r="H9" s="93"/>
      <c r="I9" s="114" t="s">
        <v>24</v>
      </c>
      <c r="J9" s="115"/>
      <c r="K9" s="116"/>
      <c r="L9" s="94">
        <f>SUM(L6:L8)</f>
        <v>2349.34</v>
      </c>
    </row>
  </sheetData>
  <mergeCells count="11">
    <mergeCell ref="I9:K9"/>
    <mergeCell ref="B1:L1"/>
    <mergeCell ref="A4:B4"/>
    <mergeCell ref="F4:H4"/>
    <mergeCell ref="C4:C5"/>
    <mergeCell ref="D4:D5"/>
    <mergeCell ref="E4:E5"/>
    <mergeCell ref="I4:I5"/>
    <mergeCell ref="J4:J5"/>
    <mergeCell ref="K4:K5"/>
    <mergeCell ref="L4:L5"/>
  </mergeCells>
  <pageMargins left="0.75" right="0.75" top="1" bottom="1" header="0.51180555555555596" footer="0.51180555555555596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CASERIE</vt:lpstr>
      <vt:lpstr>DELEGATII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Colta Adriana</dc:creator>
  <cp:lastModifiedBy>Bica Leontina</cp:lastModifiedBy>
  <dcterms:created xsi:type="dcterms:W3CDTF">2018-09-14T11:15:00Z</dcterms:created>
  <dcterms:modified xsi:type="dcterms:W3CDTF">2019-10-22T07:26:55Z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1033-10.2.0.5908</vt:lpwstr>
  </property>
</Properties>
</file>